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16" activeTab="4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</sheets>
  <externalReferences>
    <externalReference r:id="rId8"/>
  </externalReferences>
  <definedNames>
    <definedName name="_xlnm.Print_Area" localSheetId="4">'3 Yıllık Karşılaştırma'!$B$3:$O$57</definedName>
    <definedName name="_xlnm.Print_Area" localSheetId="1">'Giriş İstatistikleri'!$C$4:$W$55</definedName>
    <definedName name="_xlnm.Print_Area" localSheetId="0">'Kapılar'!$N$269:$W$313</definedName>
    <definedName name="_xlnm.Print_Area" localSheetId="2">'Karşılaştırmalı Hareketler'!$B$2:$J$45</definedName>
  </definedNames>
  <calcPr fullCalcOnLoad="1"/>
</workbook>
</file>

<file path=xl/sharedStrings.xml><?xml version="1.0" encoding="utf-8"?>
<sst xmlns="http://schemas.openxmlformats.org/spreadsheetml/2006/main" count="953" uniqueCount="250">
  <si>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</si>
  <si>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</si>
  <si>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</si>
  <si>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</si>
  <si>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</si>
  <si>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</si>
  <si>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</si>
  <si>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</si>
  <si>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</si>
  <si>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</si>
  <si>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</si>
  <si>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</si>
  <si>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</si>
  <si>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</si>
  <si>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</si>
  <si>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</si>
  <si>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</si>
  <si>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</si>
  <si>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</si>
  <si>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</si>
  <si>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</si>
  <si>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</si>
  <si>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</si>
  <si>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</si>
  <si>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</si>
  <si>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</si>
  <si>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</si>
  <si>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</si>
  <si>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</si>
  <si>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</si>
  <si>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</si>
  <si>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</si>
  <si>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</si>
  <si>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</si>
  <si>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</si>
  <si>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</si>
  <si>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</si>
  <si>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</si>
  <si>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</si>
  <si>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</si>
  <si>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</si>
  <si>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</si>
  <si>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</si>
  <si>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</si>
  <si>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</si>
  <si>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</si>
  <si>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</si>
  <si>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</si>
  <si>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</si>
  <si>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</si>
  <si>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</si>
  <si>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</si>
  <si>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</si>
  <si>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</si>
  <si>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</si>
  <si>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</si>
  <si>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</si>
  <si>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</si>
  <si>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</si>
  <si>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</si>
  <si>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</si>
  <si>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</si>
  <si>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</si>
  <si>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</si>
  <si>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</si>
  <si>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</si>
  <si>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</si>
  <si>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</si>
  <si>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</si>
  <si>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</si>
  <si>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</si>
  <si>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</si>
  <si>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</si>
  <si>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</si>
  <si>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</si>
  <si>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</si>
  <si>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</si>
  <si>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</si>
  <si>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</si>
  <si>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</si>
  <si>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</si>
  <si>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</si>
  <si>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</si>
  <si>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</si>
  <si>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</si>
  <si>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</si>
  <si>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</si>
  <si>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</si>
  <si>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</si>
  <si>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</si>
  <si>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</si>
  <si>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</si>
  <si>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</si>
  <si>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</si>
  <si>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</si>
  <si>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</si>
  <si>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</si>
  <si>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</si>
  <si>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</si>
  <si>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</si>
  <si>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</si>
  <si>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</si>
  <si>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</si>
  <si>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</si>
  <si>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</si>
  <si>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</si>
  <si>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</si>
  <si>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</si>
  <si>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</si>
  <si>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</si>
  <si>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</si>
  <si>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</si>
  <si>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</si>
  <si>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</si>
  <si>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</si>
  <si>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</si>
  <si>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</si>
  <si>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</si>
  <si>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</si>
  <si>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</si>
  <si>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</si>
  <si>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</si>
  <si>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</si>
  <si>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</si>
  <si>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</si>
  <si>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</si>
  <si>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</si>
  <si>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</si>
  <si>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</si>
  <si>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</si>
  <si>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</si>
  <si>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</si>
  <si>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</si>
  <si>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</si>
  <si>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</si>
  <si>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</si>
  <si>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</si>
  <si>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</si>
  <si>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</si>
  <si>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</si>
  <si>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</si>
  <si>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</si>
  <si>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</si>
  <si>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</si>
  <si>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</si>
  <si>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</si>
  <si>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</si>
  <si>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</si>
  <si>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</si>
  <si>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</si>
  <si>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</si>
  <si>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</si>
  <si>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</si>
  <si>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</si>
  <si>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</si>
  <si>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</si>
  <si>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BURUNDİ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</si>
  <si>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</si>
  <si>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</si>
  <si>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</si>
  <si>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</si>
  <si>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</si>
  <si>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</si>
  <si>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</si>
  <si>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</si>
  <si>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</si>
  <si>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</si>
  <si>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</si>
  <si>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</si>
  <si>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</si>
  <si>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</si>
  <si>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</si>
  <si>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</si>
  <si>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</si>
  <si>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</si>
  <si>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</si>
  <si>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</si>
  <si>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</si>
  <si>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</si>
  <si>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</si>
  <si>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</si>
  <si>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</si>
  <si>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</si>
  <si>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</si>
  <si>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</si>
  <si>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</si>
  <si>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</si>
  <si>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</si>
  <si>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</si>
  <si>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</si>
  <si>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</si>
  <si>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</si>
  <si>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</si>
  <si>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A.B.D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</si>
  <si>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</si>
  <si>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</si>
  <si>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</si>
  <si>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</si>
  <si>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</si>
  <si>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</si>
  <si>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</si>
  <si>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</si>
  <si>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</si>
  <si>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</si>
  <si>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</si>
  <si>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</si>
  <si>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</si>
  <si>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</si>
  <si>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</si>
  <si>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</si>
  <si>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</si>
  <si>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BHUTAN</t>
  </si>
  <si>
    <t>ETYOPYA</t>
  </si>
  <si>
    <t>FİJİ</t>
  </si>
  <si>
    <t>KOMOR</t>
  </si>
  <si>
    <t>NEPAL</t>
  </si>
  <si>
    <t>TÜRKMENİSTAN</t>
  </si>
  <si>
    <t>BAHAMA</t>
  </si>
  <si>
    <t>BARBADOS</t>
  </si>
  <si>
    <t xml:space="preserve">İZMİR KÜLTÜR VE TURİZM MÜDÜRLÜĞÜNE KAYITLI 1377  </t>
  </si>
  <si>
    <t xml:space="preserve">       PROFESYONEL TURİST REHBERİ BULUNMAKTADIR</t>
  </si>
  <si>
    <t>İZMİR İLİ ADNAN MENDERES HAVALİMANI SINIR GİRİŞ-ÇIKIŞ İSTATİSTİKLERİ NİSAN 2009</t>
  </si>
  <si>
    <t>ADNAN MENDERES HAVALİMANI EK LİSTE NİSAN 2009</t>
  </si>
  <si>
    <t>İZMİR İLİ ALSANCAK DENİZ LİMAN SINIR GİRİŞ-ÇIKIŞ İSTATİSTİKLERİ NİSAN 2009</t>
  </si>
  <si>
    <t>İZMİR İLİ ALSANCAK DENİZ LİMANI EK LİSTE NİSAN 2009</t>
  </si>
  <si>
    <t>ÇEŞME DENİZ LİMANI GİRİŞ-ÇIKIŞ İSTATİSTİKLERİ NİSAN 2009</t>
  </si>
  <si>
    <t>ÇEŞME DENİZ LİMANI EK LİSTE NİSAN 2009</t>
  </si>
  <si>
    <t>DİKİLİ DENİZ LİMANI GİRİŞ-ÇIKIŞ İSTATİSTİKLERİ NİSAN 2009</t>
  </si>
  <si>
    <t>DİKİLİ DENİZ LİMANI NİSAN 2009 EK LİSTE</t>
  </si>
  <si>
    <t>ALİAĞA DENİZ LİMANI GİRİŞ-ÇIKIŞ İSTATİSTİKLERİ NİSAN 2009</t>
  </si>
  <si>
    <t>ALİAĞA DENİZ LİMANI NİSAN 2009 EK LİSTE</t>
  </si>
  <si>
    <t>FOÇA DENİZ LİMANI GİRİŞ-ÇIKIŞ İSTATİSTİKLERİ NİSAN 2009</t>
  </si>
  <si>
    <t>FOÇA DENİZ LİMANI NİSAN 2009 EK LİSTE</t>
  </si>
  <si>
    <t>İZMİR İLİ SINIR KAPILARI GİRİŞ-ÇIKIŞ İSTATİSTİKLERİ NİSAN 2009</t>
  </si>
  <si>
    <t>İZMİR TURİZM HAREKETLERİ NİSAN 2009</t>
  </si>
  <si>
    <t xml:space="preserve">    2006-2007-2008-2009 YILLARI İZMİR NİSAN  AYI TURİZM HAREKETLERİ</t>
  </si>
  <si>
    <t>2007-2008-2009 YILLARI  DÖRT AYLIK DÖNEMDE İZMİR'E GİRİŞ YAPAN İLK DÖRT ÜLKE</t>
  </si>
  <si>
    <t>BURKİNA FASO</t>
  </si>
  <si>
    <t>KAMERUN</t>
  </si>
  <si>
    <t>SENEGAL</t>
  </si>
  <si>
    <t>SOMALİ</t>
  </si>
  <si>
    <t>ZAMBİA</t>
  </si>
  <si>
    <t>MUHTELİF</t>
  </si>
  <si>
    <t>2009 Nisan ayında  havayolu girişlerinde %21,83 oranında, denizyolu girişlerinde de</t>
  </si>
  <si>
    <t>Toplam girişlerin %  62'sini havayolu, %  38'ini denizyolu girişleri oluşturmuştur.</t>
  </si>
  <si>
    <t xml:space="preserve"> %21,86 oranında artış görülmektedir. Toplam girişlerde   %21,84 oranında artış gerçekleşmiştir.</t>
  </si>
  <si>
    <t>2006-2007-2008 YILLARI İZMİR TOPLAM TURİZM HAREKETLERİ</t>
  </si>
  <si>
    <t>08/07%</t>
  </si>
  <si>
    <t xml:space="preserve">    09/08%</t>
  </si>
  <si>
    <t>07/06%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</si>
</sst>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27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1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19" fillId="0" borderId="2" xfId="0" applyFont="1" applyBorder="1" applyAlignment="1">
      <alignment/>
    </xf>
    <xf numFmtId="0" fontId="23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0" fontId="18" fillId="0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11" xfId="0" applyFont="1" applyFill="1" applyBorder="1" applyAlignment="1">
      <alignment/>
    </xf>
    <xf numFmtId="2" fontId="15" fillId="0" borderId="2" xfId="0" applyNumberFormat="1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2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2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9" fillId="0" borderId="18" xfId="0" applyFont="1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9" xfId="0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22" xfId="0" applyFont="1" applyBorder="1" applyAlignment="1" applyProtection="1">
      <alignment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3" fontId="15" fillId="0" borderId="24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0" fontId="15" fillId="0" borderId="25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26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/>
      <protection hidden="1"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/>
      <protection hidden="1"/>
    </xf>
    <xf numFmtId="3" fontId="15" fillId="0" borderId="28" xfId="0" applyNumberFormat="1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1" fontId="15" fillId="0" borderId="28" xfId="0" applyNumberFormat="1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15" fillId="0" borderId="7" xfId="0" applyFont="1" applyBorder="1" applyAlignment="1" applyProtection="1">
      <alignment horizontal="left"/>
      <protection hidden="1"/>
    </xf>
    <xf numFmtId="0" fontId="15" fillId="0" borderId="32" xfId="0" applyFont="1" applyBorder="1" applyAlignment="1" applyProtection="1">
      <alignment horizontal="left"/>
      <protection hidden="1"/>
    </xf>
    <xf numFmtId="3" fontId="15" fillId="0" borderId="14" xfId="0" applyNumberFormat="1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33" xfId="0" applyFont="1" applyBorder="1" applyAlignment="1" applyProtection="1">
      <alignment horizontal="left"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1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36" xfId="0" applyNumberFormat="1" applyFont="1" applyBorder="1" applyAlignment="1">
      <alignment horizontal="center"/>
    </xf>
    <xf numFmtId="0" fontId="25" fillId="0" borderId="36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4" xfId="0" applyFont="1" applyBorder="1" applyAlignment="1">
      <alignment/>
    </xf>
    <xf numFmtId="0" fontId="25" fillId="0" borderId="3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Fill="1" applyBorder="1" applyAlignment="1">
      <alignment/>
    </xf>
    <xf numFmtId="0" fontId="25" fillId="0" borderId="36" xfId="0" applyFont="1" applyBorder="1" applyAlignment="1">
      <alignment horizontal="right"/>
    </xf>
    <xf numFmtId="2" fontId="25" fillId="0" borderId="36" xfId="0" applyNumberFormat="1" applyFont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14" xfId="0" applyFont="1" applyBorder="1" applyAlignment="1" applyProtection="1">
      <alignment horizontal="left"/>
      <protection hidden="1"/>
    </xf>
    <xf numFmtId="0" fontId="22" fillId="0" borderId="32" xfId="0" applyFont="1" applyBorder="1" applyAlignment="1">
      <alignment horizontal="left"/>
    </xf>
    <xf numFmtId="0" fontId="15" fillId="0" borderId="44" xfId="0" applyFont="1" applyBorder="1" applyAlignment="1" applyProtection="1">
      <alignment horizontal="center"/>
      <protection hidden="1"/>
    </xf>
    <xf numFmtId="0" fontId="15" fillId="0" borderId="45" xfId="0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/>
      <protection hidden="1"/>
    </xf>
    <xf numFmtId="0" fontId="15" fillId="0" borderId="43" xfId="0" applyFont="1" applyBorder="1" applyAlignment="1" applyProtection="1">
      <alignment horizontal="center"/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0" borderId="49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Suba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ılar"/>
      <sheetName val="Giriş İstatistikleri"/>
      <sheetName val="Karşılaştırmalı Hareketler"/>
      <sheetName val="MİLLİYETLERE GÖRE"/>
      <sheetName val="3 Yıllık Karşılaştırma"/>
      <sheetName val="Doluluk Oran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26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5.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181" t="s">
        <v>221</v>
      </c>
      <c r="C4" s="182"/>
      <c r="D4" s="182"/>
      <c r="E4" s="182"/>
      <c r="F4" s="182"/>
      <c r="G4" s="182"/>
      <c r="H4" s="182"/>
      <c r="I4" s="182"/>
      <c r="J4" s="182"/>
      <c r="K4" s="182"/>
      <c r="L4" s="183"/>
      <c r="M4" s="35"/>
      <c r="N4" s="184" t="s">
        <v>222</v>
      </c>
      <c r="O4" s="172"/>
      <c r="P4" s="172"/>
      <c r="Q4" s="172"/>
      <c r="R4" s="172"/>
      <c r="S4" s="172"/>
      <c r="T4" s="172"/>
      <c r="U4" s="172"/>
      <c r="V4" s="172"/>
      <c r="W4" s="187"/>
      <c r="X4" s="7"/>
      <c r="Y4" s="7"/>
    </row>
    <row r="5" spans="2:24" ht="12.75">
      <c r="B5" s="55" t="s">
        <v>58</v>
      </c>
      <c r="C5" s="56" t="s">
        <v>9</v>
      </c>
      <c r="D5" s="56" t="s">
        <v>10</v>
      </c>
      <c r="E5" s="56" t="s">
        <v>11</v>
      </c>
      <c r="F5" s="56" t="s">
        <v>59</v>
      </c>
      <c r="G5" s="55" t="s">
        <v>58</v>
      </c>
      <c r="H5" s="56" t="s">
        <v>9</v>
      </c>
      <c r="I5" s="56" t="s">
        <v>10</v>
      </c>
      <c r="J5" s="56" t="s">
        <v>10</v>
      </c>
      <c r="K5" s="56" t="s">
        <v>11</v>
      </c>
      <c r="L5" s="57" t="s">
        <v>130</v>
      </c>
      <c r="M5" s="23"/>
      <c r="N5" s="58" t="s">
        <v>60</v>
      </c>
      <c r="O5" s="59" t="s">
        <v>9</v>
      </c>
      <c r="P5" s="59" t="s">
        <v>10</v>
      </c>
      <c r="Q5" s="59" t="s">
        <v>11</v>
      </c>
      <c r="R5" s="57" t="s">
        <v>130</v>
      </c>
      <c r="S5" s="59" t="s">
        <v>62</v>
      </c>
      <c r="T5" s="59" t="s">
        <v>9</v>
      </c>
      <c r="U5" s="59" t="s">
        <v>10</v>
      </c>
      <c r="V5" s="59" t="s">
        <v>11</v>
      </c>
      <c r="W5" s="57" t="s">
        <v>130</v>
      </c>
      <c r="X5" s="3"/>
    </row>
    <row r="6" spans="2:29" ht="12.75">
      <c r="B6" s="55">
        <v>1</v>
      </c>
      <c r="C6" s="56" t="s">
        <v>14</v>
      </c>
      <c r="D6" s="36">
        <v>20219</v>
      </c>
      <c r="E6" s="31">
        <v>18403</v>
      </c>
      <c r="F6" s="56"/>
      <c r="G6" s="56">
        <v>42</v>
      </c>
      <c r="H6" s="56" t="s">
        <v>63</v>
      </c>
      <c r="I6" s="56"/>
      <c r="J6" s="56"/>
      <c r="K6" s="56"/>
      <c r="L6" s="57"/>
      <c r="M6" s="24"/>
      <c r="N6" s="58">
        <v>1</v>
      </c>
      <c r="O6" s="59" t="s">
        <v>154</v>
      </c>
      <c r="P6" s="60">
        <v>2</v>
      </c>
      <c r="Q6" s="59">
        <v>1</v>
      </c>
      <c r="R6" s="59"/>
      <c r="S6" s="59">
        <v>42</v>
      </c>
      <c r="T6" s="59" t="s">
        <v>211</v>
      </c>
      <c r="U6" s="36">
        <v>1</v>
      </c>
      <c r="V6" s="56"/>
      <c r="W6" s="25"/>
      <c r="X6" s="8"/>
      <c r="AB6" s="1"/>
      <c r="AC6" s="2"/>
    </row>
    <row r="7" spans="2:29" ht="12.75">
      <c r="B7" s="55">
        <v>2</v>
      </c>
      <c r="C7" s="56" t="s">
        <v>15</v>
      </c>
      <c r="D7" s="36">
        <v>1273</v>
      </c>
      <c r="E7" s="56">
        <v>1316</v>
      </c>
      <c r="F7" s="56"/>
      <c r="G7" s="56">
        <v>43</v>
      </c>
      <c r="H7" s="56" t="s">
        <v>64</v>
      </c>
      <c r="I7" s="56"/>
      <c r="J7" s="56"/>
      <c r="K7" s="56"/>
      <c r="L7" s="57"/>
      <c r="M7" s="24"/>
      <c r="N7" s="58">
        <v>2</v>
      </c>
      <c r="O7" s="59" t="s">
        <v>155</v>
      </c>
      <c r="P7" s="60">
        <v>7</v>
      </c>
      <c r="Q7" s="59">
        <v>11</v>
      </c>
      <c r="R7" s="59"/>
      <c r="S7" s="59">
        <v>43</v>
      </c>
      <c r="T7" s="59" t="s">
        <v>212</v>
      </c>
      <c r="U7" s="36">
        <v>2</v>
      </c>
      <c r="V7" s="56">
        <v>2</v>
      </c>
      <c r="W7" s="62"/>
      <c r="X7" s="8"/>
      <c r="AB7" s="1"/>
      <c r="AC7" s="2"/>
    </row>
    <row r="8" spans="2:29" ht="12.75">
      <c r="B8" s="55">
        <v>3</v>
      </c>
      <c r="C8" s="56" t="s">
        <v>16</v>
      </c>
      <c r="D8" s="36">
        <v>2919</v>
      </c>
      <c r="E8" s="56">
        <v>1996</v>
      </c>
      <c r="F8" s="56"/>
      <c r="G8" s="56">
        <v>44</v>
      </c>
      <c r="H8" s="56" t="s">
        <v>65</v>
      </c>
      <c r="I8" s="56"/>
      <c r="J8" s="56"/>
      <c r="K8" s="56">
        <v>8</v>
      </c>
      <c r="L8" s="57"/>
      <c r="M8" s="24"/>
      <c r="N8" s="58">
        <v>3</v>
      </c>
      <c r="O8" s="59" t="s">
        <v>156</v>
      </c>
      <c r="P8" s="60"/>
      <c r="Q8" s="59">
        <v>1</v>
      </c>
      <c r="R8" s="59"/>
      <c r="S8" s="59">
        <v>44</v>
      </c>
      <c r="T8" s="59" t="s">
        <v>213</v>
      </c>
      <c r="U8" s="36"/>
      <c r="V8" s="56"/>
      <c r="W8" s="62"/>
      <c r="X8" s="8"/>
      <c r="AB8" s="1"/>
      <c r="AC8" s="2"/>
    </row>
    <row r="9" spans="2:29" ht="12.75">
      <c r="B9" s="55">
        <v>4</v>
      </c>
      <c r="C9" s="56" t="s">
        <v>17</v>
      </c>
      <c r="D9" s="36">
        <v>138</v>
      </c>
      <c r="E9" s="56">
        <v>112</v>
      </c>
      <c r="F9" s="56"/>
      <c r="G9" s="56">
        <v>45</v>
      </c>
      <c r="H9" s="56" t="s">
        <v>66</v>
      </c>
      <c r="I9" s="56">
        <v>6</v>
      </c>
      <c r="J9" s="36">
        <v>6</v>
      </c>
      <c r="K9" s="56">
        <v>1</v>
      </c>
      <c r="L9" s="57"/>
      <c r="M9" s="24"/>
      <c r="N9" s="58">
        <v>4</v>
      </c>
      <c r="O9" s="59" t="s">
        <v>157</v>
      </c>
      <c r="P9" s="59"/>
      <c r="Q9" s="60"/>
      <c r="R9" s="59"/>
      <c r="S9" s="59">
        <v>45</v>
      </c>
      <c r="T9" s="59" t="s">
        <v>207</v>
      </c>
      <c r="U9" s="36"/>
      <c r="V9" s="56"/>
      <c r="W9" s="62"/>
      <c r="X9" s="8"/>
      <c r="AB9" s="1"/>
      <c r="AC9" s="2"/>
    </row>
    <row r="10" spans="2:29" ht="12.75">
      <c r="B10" s="55">
        <v>5</v>
      </c>
      <c r="C10" s="56" t="s">
        <v>18</v>
      </c>
      <c r="D10" s="36">
        <v>41</v>
      </c>
      <c r="E10" s="56">
        <v>40</v>
      </c>
      <c r="F10" s="56"/>
      <c r="G10" s="56">
        <v>46</v>
      </c>
      <c r="H10" s="56" t="s">
        <v>67</v>
      </c>
      <c r="I10" s="56">
        <v>5</v>
      </c>
      <c r="J10" s="36">
        <v>2</v>
      </c>
      <c r="K10" s="56">
        <v>1</v>
      </c>
      <c r="L10" s="57"/>
      <c r="M10" s="24"/>
      <c r="N10" s="58">
        <v>5</v>
      </c>
      <c r="O10" s="59" t="s">
        <v>158</v>
      </c>
      <c r="P10" s="60">
        <v>6</v>
      </c>
      <c r="Q10" s="59">
        <v>5</v>
      </c>
      <c r="R10" s="59"/>
      <c r="S10" s="59">
        <v>46</v>
      </c>
      <c r="T10" s="59" t="s">
        <v>214</v>
      </c>
      <c r="U10" s="36">
        <v>4</v>
      </c>
      <c r="V10" s="56"/>
      <c r="W10" s="62"/>
      <c r="X10" s="8"/>
      <c r="AB10" s="1"/>
      <c r="AC10" s="2"/>
    </row>
    <row r="11" spans="2:29" ht="12.75">
      <c r="B11" s="55">
        <v>6</v>
      </c>
      <c r="C11" s="56" t="s">
        <v>19</v>
      </c>
      <c r="D11" s="64">
        <v>7620</v>
      </c>
      <c r="E11" s="56">
        <v>4959</v>
      </c>
      <c r="F11" s="56"/>
      <c r="G11" s="56">
        <v>47</v>
      </c>
      <c r="H11" s="56" t="s">
        <v>68</v>
      </c>
      <c r="I11" s="56">
        <v>7</v>
      </c>
      <c r="J11" s="36"/>
      <c r="K11" s="56"/>
      <c r="L11" s="57"/>
      <c r="M11" s="24"/>
      <c r="N11" s="58">
        <v>6</v>
      </c>
      <c r="O11" s="59" t="s">
        <v>159</v>
      </c>
      <c r="P11" s="60">
        <v>5</v>
      </c>
      <c r="Q11" s="59">
        <v>3</v>
      </c>
      <c r="R11" s="59"/>
      <c r="S11" s="59">
        <v>47</v>
      </c>
      <c r="T11" s="59" t="s">
        <v>204</v>
      </c>
      <c r="U11" s="36"/>
      <c r="V11" s="56"/>
      <c r="W11" s="62"/>
      <c r="X11" s="8"/>
      <c r="AB11" s="1"/>
      <c r="AC11" s="2"/>
    </row>
    <row r="12" spans="2:29" ht="12.75">
      <c r="B12" s="55">
        <v>7</v>
      </c>
      <c r="C12" s="56" t="s">
        <v>20</v>
      </c>
      <c r="D12" s="36">
        <v>6023</v>
      </c>
      <c r="E12" s="56">
        <v>1463</v>
      </c>
      <c r="F12" s="56"/>
      <c r="G12" s="56">
        <v>48</v>
      </c>
      <c r="H12" s="56" t="s">
        <v>69</v>
      </c>
      <c r="I12" s="56">
        <v>2</v>
      </c>
      <c r="J12" s="36"/>
      <c r="K12" s="56"/>
      <c r="L12" s="57"/>
      <c r="M12" s="24"/>
      <c r="N12" s="58">
        <v>7</v>
      </c>
      <c r="O12" s="59" t="s">
        <v>140</v>
      </c>
      <c r="P12" s="60">
        <v>7</v>
      </c>
      <c r="Q12" s="59">
        <v>4</v>
      </c>
      <c r="R12" s="59"/>
      <c r="S12" s="59">
        <v>48</v>
      </c>
      <c r="T12" s="59" t="s">
        <v>215</v>
      </c>
      <c r="U12" s="36"/>
      <c r="V12" s="56">
        <v>1</v>
      </c>
      <c r="W12" s="62"/>
      <c r="X12" s="8"/>
      <c r="AB12" s="1"/>
      <c r="AC12" s="2"/>
    </row>
    <row r="13" spans="2:29" ht="12.75">
      <c r="B13" s="55">
        <v>8</v>
      </c>
      <c r="C13" s="56" t="s">
        <v>21</v>
      </c>
      <c r="D13" s="36">
        <v>3398</v>
      </c>
      <c r="E13" s="56">
        <v>2566</v>
      </c>
      <c r="F13" s="56"/>
      <c r="G13" s="56">
        <v>49</v>
      </c>
      <c r="H13" s="56" t="s">
        <v>47</v>
      </c>
      <c r="I13" s="56">
        <v>1</v>
      </c>
      <c r="J13" s="56">
        <v>2</v>
      </c>
      <c r="K13" s="56">
        <v>2</v>
      </c>
      <c r="L13" s="57"/>
      <c r="M13" s="24"/>
      <c r="N13" s="58">
        <v>8</v>
      </c>
      <c r="O13" s="59" t="s">
        <v>160</v>
      </c>
      <c r="P13" s="60">
        <v>12</v>
      </c>
      <c r="Q13" s="59">
        <v>12</v>
      </c>
      <c r="R13" s="59"/>
      <c r="S13" s="59">
        <v>49</v>
      </c>
      <c r="T13" s="59" t="s">
        <v>186</v>
      </c>
      <c r="U13" s="36">
        <v>2</v>
      </c>
      <c r="V13" s="56">
        <v>1</v>
      </c>
      <c r="W13" s="62"/>
      <c r="X13" s="8"/>
      <c r="AB13" s="1"/>
      <c r="AC13" s="2"/>
    </row>
    <row r="14" spans="2:29" ht="12.75">
      <c r="B14" s="55">
        <v>9</v>
      </c>
      <c r="C14" s="56" t="s">
        <v>22</v>
      </c>
      <c r="D14" s="36">
        <v>942</v>
      </c>
      <c r="E14" s="56">
        <v>658</v>
      </c>
      <c r="F14" s="56"/>
      <c r="G14" s="56">
        <v>50</v>
      </c>
      <c r="H14" s="56" t="s">
        <v>48</v>
      </c>
      <c r="I14" s="56">
        <v>1634</v>
      </c>
      <c r="J14" s="36">
        <v>933</v>
      </c>
      <c r="K14" s="56">
        <v>837</v>
      </c>
      <c r="L14" s="57"/>
      <c r="M14" s="24"/>
      <c r="N14" s="58">
        <v>9</v>
      </c>
      <c r="O14" s="59" t="s">
        <v>141</v>
      </c>
      <c r="P14" s="60">
        <v>10</v>
      </c>
      <c r="Q14" s="59">
        <v>7</v>
      </c>
      <c r="R14" s="59"/>
      <c r="S14" s="59">
        <v>50</v>
      </c>
      <c r="T14" s="56" t="s">
        <v>188</v>
      </c>
      <c r="U14" s="36"/>
      <c r="V14" s="56"/>
      <c r="W14" s="103"/>
      <c r="X14" s="8"/>
      <c r="AB14" s="1"/>
      <c r="AC14" s="2"/>
    </row>
    <row r="15" spans="2:29" ht="12.75">
      <c r="B15" s="55">
        <v>10</v>
      </c>
      <c r="C15" s="56" t="s">
        <v>23</v>
      </c>
      <c r="D15" s="36">
        <v>1196</v>
      </c>
      <c r="E15" s="56">
        <v>850</v>
      </c>
      <c r="F15" s="56"/>
      <c r="G15" s="56">
        <v>51</v>
      </c>
      <c r="H15" s="56" t="s">
        <v>49</v>
      </c>
      <c r="I15" s="56">
        <v>5</v>
      </c>
      <c r="J15" s="36">
        <v>3</v>
      </c>
      <c r="K15" s="56">
        <v>4</v>
      </c>
      <c r="L15" s="57"/>
      <c r="M15" s="24"/>
      <c r="N15" s="58">
        <v>10</v>
      </c>
      <c r="O15" s="59" t="s">
        <v>161</v>
      </c>
      <c r="P15" s="60">
        <v>9</v>
      </c>
      <c r="Q15" s="60">
        <v>2</v>
      </c>
      <c r="R15" s="59"/>
      <c r="S15" s="59">
        <v>51</v>
      </c>
      <c r="T15" s="60" t="s">
        <v>216</v>
      </c>
      <c r="U15" s="36">
        <v>1</v>
      </c>
      <c r="V15" s="56"/>
      <c r="W15" s="62"/>
      <c r="X15" s="8"/>
      <c r="AB15" s="1"/>
      <c r="AC15" s="2"/>
    </row>
    <row r="16" spans="2:29" ht="12.75">
      <c r="B16" s="55">
        <v>11</v>
      </c>
      <c r="C16" s="56" t="s">
        <v>24</v>
      </c>
      <c r="D16" s="36">
        <v>96</v>
      </c>
      <c r="E16" s="56">
        <v>86</v>
      </c>
      <c r="F16" s="56"/>
      <c r="G16" s="56">
        <v>52</v>
      </c>
      <c r="H16" s="56" t="s">
        <v>70</v>
      </c>
      <c r="I16" s="56"/>
      <c r="J16" s="56"/>
      <c r="K16" s="56"/>
      <c r="L16" s="57"/>
      <c r="M16" s="24"/>
      <c r="N16" s="58">
        <v>11</v>
      </c>
      <c r="O16" s="59" t="s">
        <v>145</v>
      </c>
      <c r="P16" s="60">
        <v>4</v>
      </c>
      <c r="Q16" s="59">
        <v>3</v>
      </c>
      <c r="R16" s="59"/>
      <c r="S16" s="59">
        <v>52</v>
      </c>
      <c r="T16" s="60" t="s">
        <v>148</v>
      </c>
      <c r="U16" s="36">
        <v>3</v>
      </c>
      <c r="V16" s="56">
        <v>3</v>
      </c>
      <c r="W16" s="25"/>
      <c r="X16" s="8"/>
      <c r="AB16" s="1"/>
      <c r="AC16" s="2"/>
    </row>
    <row r="17" spans="2:29" ht="12.75">
      <c r="B17" s="55">
        <v>12</v>
      </c>
      <c r="C17" s="56" t="s">
        <v>25</v>
      </c>
      <c r="D17" s="36">
        <v>697</v>
      </c>
      <c r="E17" s="56">
        <v>555</v>
      </c>
      <c r="F17" s="56"/>
      <c r="G17" s="100"/>
      <c r="H17" s="56"/>
      <c r="I17" s="56"/>
      <c r="J17" s="56"/>
      <c r="K17" s="56"/>
      <c r="L17" s="57"/>
      <c r="M17" s="24"/>
      <c r="N17" s="58">
        <v>12</v>
      </c>
      <c r="O17" s="59" t="s">
        <v>162</v>
      </c>
      <c r="P17" s="60">
        <v>3</v>
      </c>
      <c r="Q17" s="60">
        <v>5</v>
      </c>
      <c r="R17" s="59"/>
      <c r="S17" s="59">
        <v>53</v>
      </c>
      <c r="T17" s="59" t="s">
        <v>217</v>
      </c>
      <c r="U17" s="56"/>
      <c r="V17" s="56">
        <v>2</v>
      </c>
      <c r="W17" s="25"/>
      <c r="X17" s="8"/>
      <c r="AB17" s="1"/>
      <c r="AC17" s="2"/>
    </row>
    <row r="18" spans="2:29" ht="12.75">
      <c r="B18" s="55">
        <v>13</v>
      </c>
      <c r="C18" s="56" t="s">
        <v>26</v>
      </c>
      <c r="D18" s="36">
        <v>354</v>
      </c>
      <c r="E18" s="56">
        <v>515</v>
      </c>
      <c r="F18" s="56"/>
      <c r="G18" s="100"/>
      <c r="H18" s="56"/>
      <c r="I18" s="56"/>
      <c r="J18" s="56"/>
      <c r="K18" s="56"/>
      <c r="L18" s="57"/>
      <c r="M18" s="24"/>
      <c r="N18" s="58">
        <v>13</v>
      </c>
      <c r="O18" s="59" t="s">
        <v>163</v>
      </c>
      <c r="P18" s="60">
        <v>1</v>
      </c>
      <c r="Q18" s="59">
        <v>1</v>
      </c>
      <c r="R18" s="59"/>
      <c r="S18" s="59">
        <v>54</v>
      </c>
      <c r="T18" s="59" t="s">
        <v>237</v>
      </c>
      <c r="U18" s="36">
        <v>1</v>
      </c>
      <c r="V18" s="56"/>
      <c r="W18" s="62"/>
      <c r="X18" s="8"/>
      <c r="AB18" s="1"/>
      <c r="AC18" s="2"/>
    </row>
    <row r="19" spans="2:29" ht="12.75">
      <c r="B19" s="55">
        <v>14</v>
      </c>
      <c r="C19" s="56" t="s">
        <v>71</v>
      </c>
      <c r="D19" s="36">
        <v>4</v>
      </c>
      <c r="E19" s="56">
        <v>5</v>
      </c>
      <c r="F19" s="56"/>
      <c r="G19" s="56">
        <v>53</v>
      </c>
      <c r="H19" s="56" t="s">
        <v>72</v>
      </c>
      <c r="I19" s="56"/>
      <c r="J19" s="56"/>
      <c r="K19" s="56"/>
      <c r="L19" s="57"/>
      <c r="M19" s="24"/>
      <c r="N19" s="58">
        <v>14</v>
      </c>
      <c r="O19" s="59" t="s">
        <v>164</v>
      </c>
      <c r="P19" s="60">
        <v>10</v>
      </c>
      <c r="Q19" s="59">
        <v>6</v>
      </c>
      <c r="R19" s="59"/>
      <c r="S19" s="59">
        <v>55</v>
      </c>
      <c r="T19" s="59" t="s">
        <v>202</v>
      </c>
      <c r="U19" s="36">
        <v>1</v>
      </c>
      <c r="V19" s="56">
        <v>1</v>
      </c>
      <c r="W19" s="62"/>
      <c r="X19" s="8"/>
      <c r="AB19" s="1"/>
      <c r="AC19" s="2"/>
    </row>
    <row r="20" spans="2:29" ht="12.75">
      <c r="B20" s="55">
        <v>15</v>
      </c>
      <c r="C20" s="36" t="s">
        <v>27</v>
      </c>
      <c r="D20" s="36">
        <v>29</v>
      </c>
      <c r="E20" s="56">
        <v>26</v>
      </c>
      <c r="F20" s="59"/>
      <c r="G20" s="56">
        <v>54</v>
      </c>
      <c r="H20" s="56" t="s">
        <v>74</v>
      </c>
      <c r="I20" s="56">
        <v>7</v>
      </c>
      <c r="J20" s="36">
        <v>8</v>
      </c>
      <c r="K20" s="56">
        <v>8</v>
      </c>
      <c r="L20" s="57"/>
      <c r="M20" s="24"/>
      <c r="N20" s="58">
        <v>15</v>
      </c>
      <c r="O20" s="59" t="s">
        <v>165</v>
      </c>
      <c r="P20" s="59">
        <v>1</v>
      </c>
      <c r="Q20" s="60">
        <v>2</v>
      </c>
      <c r="R20" s="59"/>
      <c r="S20" s="59">
        <v>56</v>
      </c>
      <c r="T20" s="59" t="s">
        <v>238</v>
      </c>
      <c r="U20" s="36">
        <v>4</v>
      </c>
      <c r="V20" s="56">
        <v>4</v>
      </c>
      <c r="W20" s="62"/>
      <c r="X20" s="8"/>
      <c r="AB20" s="1"/>
      <c r="AC20" s="2"/>
    </row>
    <row r="21" spans="2:29" ht="12.75">
      <c r="B21" s="55">
        <v>16</v>
      </c>
      <c r="C21" s="56" t="s">
        <v>28</v>
      </c>
      <c r="D21" s="36">
        <v>306</v>
      </c>
      <c r="E21" s="56">
        <v>117</v>
      </c>
      <c r="F21" s="56"/>
      <c r="G21" s="56">
        <v>55</v>
      </c>
      <c r="H21" s="56" t="s">
        <v>50</v>
      </c>
      <c r="I21" s="56">
        <v>6</v>
      </c>
      <c r="J21" s="36">
        <v>13</v>
      </c>
      <c r="K21" s="56">
        <v>19</v>
      </c>
      <c r="L21" s="57"/>
      <c r="M21" s="24"/>
      <c r="N21" s="58">
        <v>16</v>
      </c>
      <c r="O21" s="59" t="s">
        <v>142</v>
      </c>
      <c r="P21" s="60">
        <v>10</v>
      </c>
      <c r="Q21" s="59">
        <v>1</v>
      </c>
      <c r="R21" s="59"/>
      <c r="S21" s="59">
        <v>57</v>
      </c>
      <c r="T21" s="59" t="s">
        <v>205</v>
      </c>
      <c r="U21" s="36">
        <v>1</v>
      </c>
      <c r="V21" s="56">
        <v>1</v>
      </c>
      <c r="W21" s="62"/>
      <c r="X21" s="8"/>
      <c r="AB21" s="1"/>
      <c r="AC21" s="2"/>
    </row>
    <row r="22" spans="2:29" ht="12.75">
      <c r="B22" s="55">
        <v>17</v>
      </c>
      <c r="C22" s="56" t="s">
        <v>29</v>
      </c>
      <c r="D22" s="36">
        <v>50</v>
      </c>
      <c r="E22" s="56">
        <v>173</v>
      </c>
      <c r="F22" s="56"/>
      <c r="G22" s="56">
        <v>56</v>
      </c>
      <c r="H22" s="56" t="s">
        <v>76</v>
      </c>
      <c r="I22" s="56">
        <v>6</v>
      </c>
      <c r="J22" s="36">
        <v>5</v>
      </c>
      <c r="K22" s="56">
        <v>3</v>
      </c>
      <c r="L22" s="57"/>
      <c r="M22" s="24"/>
      <c r="N22" s="58">
        <v>17</v>
      </c>
      <c r="O22" s="59" t="s">
        <v>166</v>
      </c>
      <c r="P22" s="59">
        <v>20</v>
      </c>
      <c r="Q22" s="60">
        <v>15</v>
      </c>
      <c r="R22" s="59"/>
      <c r="S22" s="59">
        <v>58</v>
      </c>
      <c r="T22" s="59" t="s">
        <v>239</v>
      </c>
      <c r="U22" s="36">
        <v>1</v>
      </c>
      <c r="V22" s="56">
        <v>1</v>
      </c>
      <c r="W22" s="62"/>
      <c r="X22" s="8"/>
      <c r="AB22" s="1"/>
      <c r="AC22" s="2"/>
    </row>
    <row r="23" spans="2:29" ht="12.75">
      <c r="B23" s="55">
        <v>18</v>
      </c>
      <c r="C23" s="56" t="s">
        <v>30</v>
      </c>
      <c r="D23" s="36">
        <v>128</v>
      </c>
      <c r="E23" s="56">
        <v>129</v>
      </c>
      <c r="F23" s="56"/>
      <c r="G23" s="56">
        <v>57</v>
      </c>
      <c r="H23" s="56" t="s">
        <v>51</v>
      </c>
      <c r="I23" s="56">
        <v>1574</v>
      </c>
      <c r="J23" s="36">
        <v>298</v>
      </c>
      <c r="K23" s="56">
        <v>573</v>
      </c>
      <c r="L23" s="57"/>
      <c r="M23" s="24"/>
      <c r="N23" s="58">
        <v>18</v>
      </c>
      <c r="O23" s="59" t="s">
        <v>167</v>
      </c>
      <c r="P23" s="60">
        <v>2</v>
      </c>
      <c r="Q23" s="59">
        <v>2</v>
      </c>
      <c r="R23" s="59"/>
      <c r="S23" s="59">
        <v>59</v>
      </c>
      <c r="T23" s="59" t="s">
        <v>240</v>
      </c>
      <c r="U23" s="36">
        <v>1</v>
      </c>
      <c r="V23" s="56">
        <v>2</v>
      </c>
      <c r="W23" s="62"/>
      <c r="X23" s="8"/>
      <c r="AB23" s="1"/>
      <c r="AC23" s="2"/>
    </row>
    <row r="24" spans="2:29" ht="12.75">
      <c r="B24" s="55">
        <v>19</v>
      </c>
      <c r="C24" s="56" t="s">
        <v>31</v>
      </c>
      <c r="D24" s="36">
        <v>358</v>
      </c>
      <c r="E24" s="56">
        <v>349</v>
      </c>
      <c r="F24" s="56"/>
      <c r="G24" s="56">
        <v>58</v>
      </c>
      <c r="H24" s="56" t="s">
        <v>77</v>
      </c>
      <c r="I24" s="56"/>
      <c r="J24" s="36">
        <v>12</v>
      </c>
      <c r="K24" s="56">
        <v>25</v>
      </c>
      <c r="L24" s="57"/>
      <c r="M24" s="24"/>
      <c r="N24" s="58">
        <v>19</v>
      </c>
      <c r="O24" s="59" t="s">
        <v>168</v>
      </c>
      <c r="P24" s="60">
        <v>1</v>
      </c>
      <c r="Q24" s="59">
        <v>1</v>
      </c>
      <c r="R24" s="59"/>
      <c r="S24" s="59">
        <v>60</v>
      </c>
      <c r="T24" s="59" t="s">
        <v>241</v>
      </c>
      <c r="U24" s="56">
        <v>1</v>
      </c>
      <c r="V24" s="56">
        <v>1</v>
      </c>
      <c r="W24" s="62"/>
      <c r="X24" s="8"/>
      <c r="AB24" s="1"/>
      <c r="AC24" s="2"/>
    </row>
    <row r="25" spans="2:29" ht="12.75">
      <c r="B25" s="55">
        <v>20</v>
      </c>
      <c r="C25" s="56" t="s">
        <v>32</v>
      </c>
      <c r="D25" s="36">
        <v>31</v>
      </c>
      <c r="E25" s="56">
        <v>33</v>
      </c>
      <c r="F25" s="56"/>
      <c r="G25" s="56">
        <v>59</v>
      </c>
      <c r="H25" s="56" t="s">
        <v>75</v>
      </c>
      <c r="I25" s="56">
        <v>4</v>
      </c>
      <c r="J25" s="36">
        <v>6</v>
      </c>
      <c r="K25" s="56">
        <v>3</v>
      </c>
      <c r="L25" s="57"/>
      <c r="M25" s="24"/>
      <c r="N25" s="58">
        <v>20</v>
      </c>
      <c r="O25" s="59" t="s">
        <v>200</v>
      </c>
      <c r="P25" s="60"/>
      <c r="Q25" s="59"/>
      <c r="R25" s="59"/>
      <c r="S25" s="59">
        <v>61</v>
      </c>
      <c r="T25" s="59" t="s">
        <v>242</v>
      </c>
      <c r="U25" s="36">
        <v>1</v>
      </c>
      <c r="V25" s="56">
        <v>1</v>
      </c>
      <c r="W25" s="62"/>
      <c r="X25" s="8"/>
      <c r="AB25" s="1"/>
      <c r="AC25" s="2"/>
    </row>
    <row r="26" spans="2:29" ht="12.75">
      <c r="B26" s="55">
        <v>21</v>
      </c>
      <c r="C26" s="56" t="s">
        <v>33</v>
      </c>
      <c r="D26" s="36">
        <v>25</v>
      </c>
      <c r="E26" s="56">
        <v>21</v>
      </c>
      <c r="F26" s="56"/>
      <c r="G26" s="56">
        <v>60</v>
      </c>
      <c r="H26" s="56" t="s">
        <v>53</v>
      </c>
      <c r="I26" s="56"/>
      <c r="J26" s="36">
        <v>4</v>
      </c>
      <c r="K26" s="56">
        <v>1</v>
      </c>
      <c r="L26" s="57"/>
      <c r="M26" s="24"/>
      <c r="N26" s="58">
        <v>21</v>
      </c>
      <c r="O26" s="59" t="s">
        <v>169</v>
      </c>
      <c r="P26" s="60">
        <v>4</v>
      </c>
      <c r="Q26" s="59">
        <v>5</v>
      </c>
      <c r="R26" s="59"/>
      <c r="S26" s="59">
        <v>62</v>
      </c>
      <c r="T26" s="59"/>
      <c r="U26" s="56"/>
      <c r="V26" s="56"/>
      <c r="W26" s="62"/>
      <c r="X26" s="8"/>
      <c r="AB26" s="1"/>
      <c r="AC26" s="2"/>
    </row>
    <row r="27" spans="2:29" ht="12.75">
      <c r="B27" s="55">
        <v>22</v>
      </c>
      <c r="C27" s="56" t="s">
        <v>34</v>
      </c>
      <c r="D27" s="36">
        <v>122</v>
      </c>
      <c r="E27" s="56">
        <v>42</v>
      </c>
      <c r="F27" s="56"/>
      <c r="G27" s="56">
        <v>61</v>
      </c>
      <c r="H27" s="56" t="s">
        <v>78</v>
      </c>
      <c r="I27" s="56">
        <v>4</v>
      </c>
      <c r="J27" s="36">
        <v>4</v>
      </c>
      <c r="K27" s="56"/>
      <c r="L27" s="57"/>
      <c r="M27" s="24"/>
      <c r="N27" s="58">
        <v>22</v>
      </c>
      <c r="O27" s="59" t="s">
        <v>170</v>
      </c>
      <c r="P27" s="60">
        <v>1</v>
      </c>
      <c r="Q27" s="59"/>
      <c r="R27" s="59"/>
      <c r="S27" s="59">
        <v>63</v>
      </c>
      <c r="T27" s="59"/>
      <c r="U27" s="56"/>
      <c r="V27" s="56"/>
      <c r="W27" s="62"/>
      <c r="X27" s="8"/>
      <c r="AB27" s="1"/>
      <c r="AC27" s="2"/>
    </row>
    <row r="28" spans="2:29" ht="12.75">
      <c r="B28" s="55">
        <v>23</v>
      </c>
      <c r="C28" s="56" t="s">
        <v>79</v>
      </c>
      <c r="D28" s="36">
        <v>10</v>
      </c>
      <c r="E28" s="56">
        <v>6</v>
      </c>
      <c r="F28" s="56"/>
      <c r="G28" s="56">
        <v>62</v>
      </c>
      <c r="H28" s="100"/>
      <c r="I28" s="100"/>
      <c r="J28" s="100"/>
      <c r="K28" s="100"/>
      <c r="L28" s="57"/>
      <c r="M28" s="24"/>
      <c r="N28" s="58">
        <v>23</v>
      </c>
      <c r="O28" s="59" t="s">
        <v>171</v>
      </c>
      <c r="P28" s="60">
        <v>1</v>
      </c>
      <c r="Q28" s="59">
        <v>6</v>
      </c>
      <c r="R28" s="59"/>
      <c r="S28" s="59">
        <v>64</v>
      </c>
      <c r="T28" s="59"/>
      <c r="U28" s="56"/>
      <c r="V28" s="56"/>
      <c r="W28" s="62"/>
      <c r="X28" s="8"/>
      <c r="AB28" s="1"/>
      <c r="AC28" s="2"/>
    </row>
    <row r="29" spans="2:29" ht="12.75">
      <c r="B29" s="55">
        <v>24</v>
      </c>
      <c r="C29" s="56" t="s">
        <v>80</v>
      </c>
      <c r="D29" s="36">
        <v>24</v>
      </c>
      <c r="E29" s="56">
        <v>19</v>
      </c>
      <c r="F29" s="56"/>
      <c r="G29" s="56"/>
      <c r="H29" s="56"/>
      <c r="I29" s="56"/>
      <c r="J29" s="56"/>
      <c r="K29" s="56"/>
      <c r="L29" s="57"/>
      <c r="M29" s="24"/>
      <c r="N29" s="58">
        <v>24</v>
      </c>
      <c r="O29" s="59" t="s">
        <v>172</v>
      </c>
      <c r="P29" s="60">
        <v>18</v>
      </c>
      <c r="Q29" s="59">
        <v>10</v>
      </c>
      <c r="R29" s="59"/>
      <c r="S29" s="59">
        <v>65</v>
      </c>
      <c r="T29" s="59"/>
      <c r="U29" s="56"/>
      <c r="V29" s="56"/>
      <c r="W29" s="62"/>
      <c r="X29" s="8"/>
      <c r="AB29" s="1"/>
      <c r="AC29" s="2"/>
    </row>
    <row r="30" spans="2:29" ht="12.75">
      <c r="B30" s="55">
        <v>25</v>
      </c>
      <c r="C30" s="56" t="s">
        <v>81</v>
      </c>
      <c r="D30" s="36"/>
      <c r="E30" s="56"/>
      <c r="F30" s="56"/>
      <c r="G30" s="56"/>
      <c r="H30" s="56"/>
      <c r="I30" s="56"/>
      <c r="J30" s="56"/>
      <c r="K30" s="56"/>
      <c r="L30" s="57"/>
      <c r="M30" s="24"/>
      <c r="N30" s="58">
        <v>25</v>
      </c>
      <c r="O30" s="59" t="s">
        <v>173</v>
      </c>
      <c r="P30" s="60">
        <v>1</v>
      </c>
      <c r="Q30" s="59">
        <v>15</v>
      </c>
      <c r="R30" s="59"/>
      <c r="S30" s="59">
        <v>66</v>
      </c>
      <c r="T30" s="59"/>
      <c r="U30" s="56"/>
      <c r="V30" s="56"/>
      <c r="W30" s="62"/>
      <c r="X30" s="8"/>
      <c r="AB30" s="1"/>
      <c r="AC30" s="2"/>
    </row>
    <row r="31" spans="2:29" ht="12.75">
      <c r="B31" s="55">
        <v>26</v>
      </c>
      <c r="C31" s="56" t="s">
        <v>35</v>
      </c>
      <c r="D31" s="36">
        <v>59</v>
      </c>
      <c r="E31" s="56">
        <v>92</v>
      </c>
      <c r="F31" s="56"/>
      <c r="G31" s="56"/>
      <c r="H31" s="56"/>
      <c r="I31" s="56"/>
      <c r="J31" s="56"/>
      <c r="K31" s="56"/>
      <c r="L31" s="57"/>
      <c r="M31" s="24"/>
      <c r="N31" s="58">
        <v>26</v>
      </c>
      <c r="O31" s="56" t="s">
        <v>174</v>
      </c>
      <c r="P31" s="60">
        <v>3</v>
      </c>
      <c r="Q31" s="59">
        <v>2</v>
      </c>
      <c r="R31" s="59"/>
      <c r="S31" s="59">
        <v>67</v>
      </c>
      <c r="T31" s="59"/>
      <c r="U31" s="56"/>
      <c r="V31" s="56"/>
      <c r="W31" s="62"/>
      <c r="X31" s="8"/>
      <c r="AB31" s="1"/>
      <c r="AC31" s="2"/>
    </row>
    <row r="32" spans="2:29" ht="12.75">
      <c r="B32" s="55">
        <v>27</v>
      </c>
      <c r="C32" s="56" t="s">
        <v>36</v>
      </c>
      <c r="D32" s="36">
        <v>56</v>
      </c>
      <c r="E32" s="56">
        <v>42</v>
      </c>
      <c r="F32" s="56"/>
      <c r="G32" s="56">
        <v>63</v>
      </c>
      <c r="H32" s="56" t="s">
        <v>82</v>
      </c>
      <c r="I32" s="56">
        <v>7</v>
      </c>
      <c r="J32" s="36">
        <v>11</v>
      </c>
      <c r="K32" s="56">
        <v>2</v>
      </c>
      <c r="L32" s="57"/>
      <c r="M32" s="24"/>
      <c r="N32" s="58">
        <v>27</v>
      </c>
      <c r="O32" s="56" t="s">
        <v>147</v>
      </c>
      <c r="P32" s="60">
        <v>2</v>
      </c>
      <c r="Q32" s="59">
        <v>8</v>
      </c>
      <c r="R32" s="59"/>
      <c r="S32" s="59">
        <v>68</v>
      </c>
      <c r="T32" s="59"/>
      <c r="U32" s="56"/>
      <c r="V32" s="56"/>
      <c r="W32" s="62"/>
      <c r="X32" s="8"/>
      <c r="AB32" s="1"/>
      <c r="AC32" s="2"/>
    </row>
    <row r="33" spans="2:29" ht="12.75">
      <c r="B33" s="55">
        <v>28</v>
      </c>
      <c r="C33" s="56" t="s">
        <v>37</v>
      </c>
      <c r="D33" s="36">
        <v>8</v>
      </c>
      <c r="E33" s="36">
        <v>7</v>
      </c>
      <c r="F33" s="56"/>
      <c r="G33" s="56">
        <v>64</v>
      </c>
      <c r="H33" s="56" t="s">
        <v>83</v>
      </c>
      <c r="I33" s="56">
        <v>9</v>
      </c>
      <c r="J33" s="36">
        <v>3</v>
      </c>
      <c r="K33" s="56">
        <v>2</v>
      </c>
      <c r="L33" s="57"/>
      <c r="M33" s="24"/>
      <c r="N33" s="58">
        <v>28</v>
      </c>
      <c r="O33" s="56" t="s">
        <v>144</v>
      </c>
      <c r="P33" s="60">
        <v>26</v>
      </c>
      <c r="Q33" s="59">
        <v>27</v>
      </c>
      <c r="R33" s="59"/>
      <c r="S33" s="59">
        <v>69</v>
      </c>
      <c r="T33" s="59"/>
      <c r="U33" s="56"/>
      <c r="V33" s="56"/>
      <c r="W33" s="62"/>
      <c r="X33" s="8"/>
      <c r="AB33" s="1"/>
      <c r="AC33" s="2"/>
    </row>
    <row r="34" spans="2:29" ht="12.75">
      <c r="B34" s="55">
        <v>29</v>
      </c>
      <c r="C34" s="56" t="s">
        <v>38</v>
      </c>
      <c r="D34" s="36">
        <v>100</v>
      </c>
      <c r="E34" s="56">
        <v>94</v>
      </c>
      <c r="F34" s="56"/>
      <c r="G34" s="56">
        <v>65</v>
      </c>
      <c r="H34" s="56" t="s">
        <v>84</v>
      </c>
      <c r="I34" s="56">
        <v>25</v>
      </c>
      <c r="J34" s="36">
        <v>28</v>
      </c>
      <c r="K34" s="56">
        <v>19</v>
      </c>
      <c r="L34" s="57"/>
      <c r="M34" s="24"/>
      <c r="N34" s="58">
        <v>29</v>
      </c>
      <c r="O34" s="56" t="s">
        <v>175</v>
      </c>
      <c r="P34" s="60"/>
      <c r="Q34" s="59"/>
      <c r="R34" s="59"/>
      <c r="S34" s="59">
        <v>70</v>
      </c>
      <c r="T34" s="59"/>
      <c r="U34" s="56"/>
      <c r="V34" s="56"/>
      <c r="W34" s="62"/>
      <c r="X34" s="8"/>
      <c r="AB34" s="1"/>
      <c r="AC34" s="2"/>
    </row>
    <row r="35" spans="2:29" ht="12.75">
      <c r="B35" s="55">
        <v>30</v>
      </c>
      <c r="C35" s="56" t="s">
        <v>39</v>
      </c>
      <c r="D35" s="36">
        <v>11</v>
      </c>
      <c r="E35" s="56">
        <v>8</v>
      </c>
      <c r="F35" s="56"/>
      <c r="G35" s="56">
        <v>66</v>
      </c>
      <c r="H35" s="56" t="s">
        <v>85</v>
      </c>
      <c r="I35" s="56"/>
      <c r="J35" s="36">
        <v>5</v>
      </c>
      <c r="K35" s="56">
        <v>4</v>
      </c>
      <c r="L35" s="57"/>
      <c r="M35" s="24"/>
      <c r="N35" s="58">
        <v>30</v>
      </c>
      <c r="O35" s="59" t="s">
        <v>176</v>
      </c>
      <c r="P35" s="60"/>
      <c r="Q35" s="59"/>
      <c r="R35" s="59"/>
      <c r="S35" s="59">
        <v>71</v>
      </c>
      <c r="T35" s="59"/>
      <c r="U35" s="56"/>
      <c r="V35" s="56"/>
      <c r="W35" s="62"/>
      <c r="X35" s="8"/>
      <c r="AB35" s="1"/>
      <c r="AC35" s="2"/>
    </row>
    <row r="36" spans="2:29" ht="12.75">
      <c r="B36" s="55">
        <v>31</v>
      </c>
      <c r="C36" s="56" t="s">
        <v>86</v>
      </c>
      <c r="D36" s="36">
        <v>32</v>
      </c>
      <c r="E36" s="56">
        <v>33</v>
      </c>
      <c r="F36" s="56"/>
      <c r="G36" s="56">
        <v>67</v>
      </c>
      <c r="H36" s="56" t="s">
        <v>87</v>
      </c>
      <c r="I36" s="56">
        <v>7</v>
      </c>
      <c r="J36" s="36">
        <v>3</v>
      </c>
      <c r="K36" s="56">
        <v>5</v>
      </c>
      <c r="L36" s="57"/>
      <c r="M36" s="24"/>
      <c r="N36" s="58">
        <v>31</v>
      </c>
      <c r="O36" s="56" t="s">
        <v>177</v>
      </c>
      <c r="P36" s="60">
        <v>6</v>
      </c>
      <c r="Q36" s="59">
        <v>6</v>
      </c>
      <c r="R36" s="59"/>
      <c r="S36" s="59">
        <v>72</v>
      </c>
      <c r="T36" s="59"/>
      <c r="U36" s="56"/>
      <c r="V36" s="56"/>
      <c r="W36" s="62"/>
      <c r="X36" s="8"/>
      <c r="AB36" s="1"/>
      <c r="AC36" s="2"/>
    </row>
    <row r="37" spans="2:29" ht="12.75">
      <c r="B37" s="55">
        <v>32</v>
      </c>
      <c r="C37" s="56" t="s">
        <v>40</v>
      </c>
      <c r="D37" s="56"/>
      <c r="E37" s="56"/>
      <c r="F37" s="56"/>
      <c r="G37" s="56">
        <v>68</v>
      </c>
      <c r="H37" s="56" t="s">
        <v>88</v>
      </c>
      <c r="I37" s="56">
        <v>5</v>
      </c>
      <c r="J37" s="56">
        <v>5</v>
      </c>
      <c r="K37" s="56">
        <v>3</v>
      </c>
      <c r="L37" s="57"/>
      <c r="M37" s="24"/>
      <c r="N37" s="58">
        <v>32</v>
      </c>
      <c r="O37" s="59" t="s">
        <v>178</v>
      </c>
      <c r="P37" s="36">
        <v>6</v>
      </c>
      <c r="Q37" s="56">
        <v>5</v>
      </c>
      <c r="R37" s="56"/>
      <c r="S37" s="59">
        <v>73</v>
      </c>
      <c r="T37" s="59"/>
      <c r="U37" s="56"/>
      <c r="V37" s="56"/>
      <c r="W37" s="62"/>
      <c r="X37" s="8"/>
      <c r="AB37" s="1"/>
      <c r="AC37" s="2"/>
    </row>
    <row r="38" spans="2:24" ht="12.7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24"/>
      <c r="N38" s="58">
        <v>33</v>
      </c>
      <c r="O38" s="59" t="s">
        <v>196</v>
      </c>
      <c r="P38" s="36"/>
      <c r="Q38" s="56"/>
      <c r="R38" s="56"/>
      <c r="S38" s="59">
        <v>74</v>
      </c>
      <c r="T38" s="59"/>
      <c r="U38" s="56"/>
      <c r="V38" s="56"/>
      <c r="W38" s="62"/>
      <c r="X38" s="8"/>
    </row>
    <row r="39" spans="2:24" ht="12.7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24"/>
      <c r="N39" s="58">
        <v>34</v>
      </c>
      <c r="O39" s="59" t="s">
        <v>181</v>
      </c>
      <c r="P39" s="94"/>
      <c r="Q39" s="36"/>
      <c r="R39" s="56"/>
      <c r="S39" s="59">
        <v>75</v>
      </c>
      <c r="T39" s="59"/>
      <c r="U39" s="56"/>
      <c r="V39" s="56"/>
      <c r="W39" s="62"/>
      <c r="X39" s="8"/>
    </row>
    <row r="40" spans="2:24" ht="12.7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24"/>
      <c r="N40" s="58">
        <v>35</v>
      </c>
      <c r="O40" s="56" t="s">
        <v>139</v>
      </c>
      <c r="P40" s="36">
        <v>3</v>
      </c>
      <c r="Q40" s="56">
        <v>3</v>
      </c>
      <c r="R40" s="56"/>
      <c r="S40" s="59">
        <v>76</v>
      </c>
      <c r="T40" s="59"/>
      <c r="U40" s="56"/>
      <c r="V40" s="56"/>
      <c r="W40" s="62"/>
      <c r="X40" s="8"/>
    </row>
    <row r="41" spans="2:24" ht="12.75">
      <c r="B41" s="55">
        <v>33</v>
      </c>
      <c r="C41" s="56" t="s">
        <v>41</v>
      </c>
      <c r="D41" s="36">
        <v>24</v>
      </c>
      <c r="E41" s="56">
        <v>21</v>
      </c>
      <c r="F41" s="56"/>
      <c r="G41" s="56"/>
      <c r="H41" s="56"/>
      <c r="I41" s="56"/>
      <c r="J41" s="56"/>
      <c r="K41" s="56"/>
      <c r="L41" s="57"/>
      <c r="M41" s="24"/>
      <c r="N41" s="58">
        <v>36</v>
      </c>
      <c r="O41" s="56" t="s">
        <v>197</v>
      </c>
      <c r="P41" s="36"/>
      <c r="Q41" s="56"/>
      <c r="R41" s="56"/>
      <c r="S41" s="59">
        <v>77</v>
      </c>
      <c r="T41" s="59"/>
      <c r="U41" s="56"/>
      <c r="V41" s="56"/>
      <c r="W41" s="62"/>
      <c r="X41" s="8"/>
    </row>
    <row r="42" spans="2:24" ht="12.75">
      <c r="B42" s="55">
        <v>34</v>
      </c>
      <c r="C42" s="56" t="s">
        <v>42</v>
      </c>
      <c r="D42" s="36">
        <v>102</v>
      </c>
      <c r="E42" s="56">
        <v>44</v>
      </c>
      <c r="F42" s="56"/>
      <c r="G42" s="56"/>
      <c r="H42" s="56" t="s">
        <v>89</v>
      </c>
      <c r="I42" s="56"/>
      <c r="J42" s="65">
        <f>U47</f>
        <v>213</v>
      </c>
      <c r="K42" s="65">
        <f>V47</f>
        <v>199</v>
      </c>
      <c r="L42" s="57">
        <f>W46</f>
        <v>0</v>
      </c>
      <c r="M42" s="24"/>
      <c r="N42" s="58">
        <v>37</v>
      </c>
      <c r="O42" s="59" t="s">
        <v>198</v>
      </c>
      <c r="P42" s="36"/>
      <c r="Q42" s="56"/>
      <c r="R42" s="56"/>
      <c r="S42" s="59">
        <v>78</v>
      </c>
      <c r="T42" s="59"/>
      <c r="U42" s="56"/>
      <c r="V42" s="56"/>
      <c r="W42" s="62"/>
      <c r="X42" s="8"/>
    </row>
    <row r="43" spans="2:24" ht="12.75">
      <c r="B43" s="55">
        <v>35</v>
      </c>
      <c r="C43" s="56" t="s">
        <v>43</v>
      </c>
      <c r="D43" s="36"/>
      <c r="E43" s="56">
        <v>1</v>
      </c>
      <c r="F43" s="56"/>
      <c r="G43" s="56"/>
      <c r="H43" s="56" t="s">
        <v>55</v>
      </c>
      <c r="I43" s="66"/>
      <c r="J43" s="66">
        <f>SUM(D6:D51,J6:J42)</f>
        <v>47976</v>
      </c>
      <c r="K43" s="66">
        <f>SUM(E6:E51,K6:K42)</f>
        <v>36505</v>
      </c>
      <c r="L43" s="57">
        <f>SUM(F6:F51,L6:L42)</f>
        <v>0</v>
      </c>
      <c r="M43" s="24"/>
      <c r="N43" s="58">
        <v>38</v>
      </c>
      <c r="O43" s="59" t="s">
        <v>146</v>
      </c>
      <c r="P43" s="36"/>
      <c r="Q43" s="56">
        <v>1</v>
      </c>
      <c r="R43" s="56"/>
      <c r="S43" s="59">
        <v>79</v>
      </c>
      <c r="T43" s="59"/>
      <c r="U43" s="56"/>
      <c r="V43" s="56"/>
      <c r="W43" s="62"/>
      <c r="X43" s="8"/>
    </row>
    <row r="44" spans="2:24" ht="12.75">
      <c r="B44" s="55">
        <v>36</v>
      </c>
      <c r="C44" s="56" t="s">
        <v>90</v>
      </c>
      <c r="D44" s="56"/>
      <c r="E44" s="56"/>
      <c r="F44" s="56"/>
      <c r="G44" s="56"/>
      <c r="H44" s="56" t="s">
        <v>56</v>
      </c>
      <c r="I44" s="56"/>
      <c r="J44" s="56">
        <v>26408</v>
      </c>
      <c r="K44" s="56">
        <v>25054</v>
      </c>
      <c r="L44" s="57">
        <v>0</v>
      </c>
      <c r="M44" s="24"/>
      <c r="N44" s="58">
        <v>39</v>
      </c>
      <c r="O44" s="59" t="s">
        <v>199</v>
      </c>
      <c r="P44" s="56">
        <v>3</v>
      </c>
      <c r="Q44" s="56">
        <v>4</v>
      </c>
      <c r="R44" s="56"/>
      <c r="S44" s="59">
        <v>80</v>
      </c>
      <c r="T44" s="59"/>
      <c r="U44" s="56"/>
      <c r="V44" s="56"/>
      <c r="W44" s="62"/>
      <c r="X44" s="8"/>
    </row>
    <row r="45" spans="2:24" ht="12.75">
      <c r="B45" s="55">
        <v>37</v>
      </c>
      <c r="C45" s="56" t="s">
        <v>44</v>
      </c>
      <c r="D45" s="36">
        <v>9</v>
      </c>
      <c r="E45" s="56">
        <v>1</v>
      </c>
      <c r="F45" s="56"/>
      <c r="G45" s="56"/>
      <c r="H45" s="56" t="s">
        <v>91</v>
      </c>
      <c r="I45" s="56"/>
      <c r="J45" s="65">
        <f>SUM(J43:J44)</f>
        <v>74384</v>
      </c>
      <c r="K45" s="65">
        <f>SUM(K43:K44)</f>
        <v>61559</v>
      </c>
      <c r="L45" s="57">
        <f>SUM(L43:L44)</f>
        <v>0</v>
      </c>
      <c r="M45" s="24"/>
      <c r="N45" s="58">
        <v>40</v>
      </c>
      <c r="O45" s="59" t="s">
        <v>189</v>
      </c>
      <c r="P45" s="36">
        <v>1</v>
      </c>
      <c r="Q45" s="56"/>
      <c r="R45" s="56"/>
      <c r="S45" s="59">
        <v>81</v>
      </c>
      <c r="T45" s="59"/>
      <c r="U45" s="56"/>
      <c r="V45" s="56"/>
      <c r="W45" s="62"/>
      <c r="X45" s="8"/>
    </row>
    <row r="46" spans="2:24" ht="12.75">
      <c r="B46" s="55">
        <v>38</v>
      </c>
      <c r="C46" s="56" t="s">
        <v>45</v>
      </c>
      <c r="D46" s="36">
        <v>8</v>
      </c>
      <c r="E46" s="36">
        <v>4</v>
      </c>
      <c r="F46" s="56"/>
      <c r="G46" s="56"/>
      <c r="H46" s="26"/>
      <c r="I46" s="26"/>
      <c r="J46" s="26"/>
      <c r="K46" s="26"/>
      <c r="L46" s="27"/>
      <c r="M46" s="24"/>
      <c r="N46" s="58">
        <v>41</v>
      </c>
      <c r="O46" s="56" t="s">
        <v>210</v>
      </c>
      <c r="P46" s="36">
        <v>4</v>
      </c>
      <c r="Q46" s="56">
        <v>5</v>
      </c>
      <c r="R46" s="56"/>
      <c r="S46" s="59"/>
      <c r="T46" s="28"/>
      <c r="U46" s="56"/>
      <c r="V46" s="56"/>
      <c r="W46" s="62"/>
      <c r="X46" s="9"/>
    </row>
    <row r="47" spans="2:24" ht="12.75">
      <c r="B47" s="55">
        <v>39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23"/>
      <c r="N47" s="67"/>
      <c r="O47" s="68"/>
      <c r="P47" s="68"/>
      <c r="Q47" s="68"/>
      <c r="R47" s="68"/>
      <c r="S47" s="68"/>
      <c r="T47" s="36" t="s">
        <v>6</v>
      </c>
      <c r="U47" s="36">
        <f>SUM(P6:P46,U6:U46)</f>
        <v>213</v>
      </c>
      <c r="V47" s="36">
        <f>SUM(Q6:Q46,V5:V45)</f>
        <v>199</v>
      </c>
      <c r="W47" s="62">
        <f>SUM(R6:R46,W5:W45)</f>
        <v>0</v>
      </c>
      <c r="X47" s="8"/>
    </row>
    <row r="48" spans="2:26" ht="13.5" thickBot="1">
      <c r="B48" s="101"/>
      <c r="C48" s="100"/>
      <c r="D48" s="100"/>
      <c r="E48" s="100"/>
      <c r="F48" s="56"/>
      <c r="G48" s="56"/>
      <c r="H48" s="56"/>
      <c r="I48" s="56"/>
      <c r="J48" s="56"/>
      <c r="K48" s="56"/>
      <c r="L48" s="57"/>
      <c r="M48" s="23"/>
      <c r="N48" s="188" t="s">
        <v>94</v>
      </c>
      <c r="O48" s="189"/>
      <c r="P48" s="189"/>
      <c r="Q48" s="189"/>
      <c r="R48" s="189"/>
      <c r="S48" s="189"/>
      <c r="T48" s="189"/>
      <c r="U48" s="189"/>
      <c r="V48" s="189"/>
      <c r="W48" s="190"/>
      <c r="X48" s="9"/>
      <c r="Y48" s="3"/>
      <c r="Z48" s="3"/>
    </row>
    <row r="49" spans="2:26" ht="12.7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23"/>
      <c r="N49" s="23"/>
      <c r="O49" s="23"/>
      <c r="P49" s="23"/>
      <c r="Q49" s="23"/>
      <c r="R49" s="23"/>
      <c r="S49" s="23"/>
      <c r="T49" s="23"/>
      <c r="U49" s="29"/>
      <c r="V49" s="23"/>
      <c r="W49" s="23"/>
      <c r="Y49" s="3"/>
      <c r="Z49" s="3"/>
    </row>
    <row r="50" spans="2:26" ht="12.75">
      <c r="B50" s="55">
        <v>40</v>
      </c>
      <c r="C50" s="56" t="s">
        <v>92</v>
      </c>
      <c r="D50" s="56"/>
      <c r="E50" s="56"/>
      <c r="F50" s="56"/>
      <c r="G50" s="56"/>
      <c r="H50" s="56"/>
      <c r="I50" s="56"/>
      <c r="J50" s="56"/>
      <c r="K50" s="56"/>
      <c r="L50" s="57"/>
      <c r="M50" s="23"/>
      <c r="N50" s="23"/>
      <c r="O50" s="23"/>
      <c r="P50" s="29"/>
      <c r="Q50" s="23"/>
      <c r="R50" s="23"/>
      <c r="S50" s="23"/>
      <c r="T50" s="23"/>
      <c r="U50" s="23"/>
      <c r="V50" s="23"/>
      <c r="W50" s="23"/>
      <c r="Y50" s="3"/>
      <c r="Z50" s="3"/>
    </row>
    <row r="51" spans="2:26" ht="12.75">
      <c r="B51" s="55">
        <v>41</v>
      </c>
      <c r="C51" s="56" t="s">
        <v>93</v>
      </c>
      <c r="D51" s="56"/>
      <c r="E51" s="56"/>
      <c r="F51" s="56"/>
      <c r="G51" s="56"/>
      <c r="H51" s="56"/>
      <c r="I51" s="56"/>
      <c r="J51" s="56"/>
      <c r="K51" s="56"/>
      <c r="L51" s="5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Y51" s="3"/>
      <c r="Z51" s="3"/>
    </row>
    <row r="52" spans="2:26" ht="12.75">
      <c r="B52" s="30"/>
      <c r="C52" s="69"/>
      <c r="D52" s="69"/>
      <c r="E52" s="69"/>
      <c r="F52" s="69"/>
      <c r="G52" s="69"/>
      <c r="H52" s="69"/>
      <c r="I52" s="69"/>
      <c r="J52" s="69"/>
      <c r="K52" s="69"/>
      <c r="L52" s="70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Y52" s="105"/>
      <c r="Z52" s="105"/>
    </row>
    <row r="53" spans="2:26" ht="13.5" thickBot="1">
      <c r="B53" s="174" t="s">
        <v>94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6"/>
      <c r="M53" s="31"/>
      <c r="N53" s="23"/>
      <c r="O53" s="23"/>
      <c r="P53" s="23"/>
      <c r="Q53" s="23"/>
      <c r="R53" s="23"/>
      <c r="S53" s="23"/>
      <c r="T53" s="23"/>
      <c r="U53" s="23"/>
      <c r="V53" s="23"/>
      <c r="W53" s="23"/>
      <c r="Y53" s="3"/>
      <c r="Z53" s="3"/>
    </row>
    <row r="54" spans="2:23" ht="12.75">
      <c r="B54" s="2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3"/>
      <c r="O54" s="29"/>
      <c r="P54" s="23"/>
      <c r="Q54" s="23"/>
      <c r="R54" s="23"/>
      <c r="S54" s="23"/>
      <c r="T54" s="23"/>
      <c r="U54" s="23"/>
      <c r="V54" s="23"/>
      <c r="W54" s="23"/>
    </row>
    <row r="55" spans="2:23" ht="12.75">
      <c r="B55" s="2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2:23" ht="12.75">
      <c r="B56" s="2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2:23" ht="13.5" thickBot="1">
      <c r="B57" s="2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4" ht="15" customHeight="1">
      <c r="B58" s="181" t="s">
        <v>223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3"/>
      <c r="M58" s="23"/>
      <c r="N58" s="184" t="s">
        <v>224</v>
      </c>
      <c r="O58" s="172"/>
      <c r="P58" s="172"/>
      <c r="Q58" s="172"/>
      <c r="R58" s="172"/>
      <c r="S58" s="172"/>
      <c r="T58" s="172"/>
      <c r="U58" s="172"/>
      <c r="V58" s="173"/>
      <c r="W58" s="71"/>
      <c r="X58" s="7"/>
    </row>
    <row r="59" spans="2:23" ht="15" customHeight="1">
      <c r="B59" s="55" t="s">
        <v>58</v>
      </c>
      <c r="C59" s="56" t="s">
        <v>9</v>
      </c>
      <c r="D59" s="56" t="s">
        <v>10</v>
      </c>
      <c r="E59" s="56" t="s">
        <v>11</v>
      </c>
      <c r="F59" s="56" t="s">
        <v>135</v>
      </c>
      <c r="G59" s="55" t="s">
        <v>58</v>
      </c>
      <c r="H59" s="56" t="s">
        <v>9</v>
      </c>
      <c r="I59" s="56" t="s">
        <v>10</v>
      </c>
      <c r="J59" s="56" t="s">
        <v>10</v>
      </c>
      <c r="K59" s="56" t="s">
        <v>11</v>
      </c>
      <c r="L59" s="57" t="s">
        <v>130</v>
      </c>
      <c r="M59" s="23"/>
      <c r="N59" s="58" t="s">
        <v>60</v>
      </c>
      <c r="O59" s="59" t="s">
        <v>9</v>
      </c>
      <c r="P59" s="59" t="s">
        <v>10</v>
      </c>
      <c r="Q59" s="59" t="s">
        <v>11</v>
      </c>
      <c r="R59" s="59" t="s">
        <v>130</v>
      </c>
      <c r="S59" s="59" t="s">
        <v>60</v>
      </c>
      <c r="T59" s="59" t="s">
        <v>9</v>
      </c>
      <c r="U59" s="59" t="s">
        <v>10</v>
      </c>
      <c r="V59" s="59" t="s">
        <v>11</v>
      </c>
      <c r="W59" s="72" t="s">
        <v>130</v>
      </c>
    </row>
    <row r="60" spans="2:23" ht="15" customHeight="1">
      <c r="B60" s="55">
        <v>1</v>
      </c>
      <c r="C60" s="56" t="s">
        <v>14</v>
      </c>
      <c r="D60" s="56"/>
      <c r="E60" s="56">
        <v>1</v>
      </c>
      <c r="F60" s="56">
        <v>2652</v>
      </c>
      <c r="G60" s="56">
        <v>42</v>
      </c>
      <c r="H60" s="56" t="s">
        <v>63</v>
      </c>
      <c r="I60" s="56"/>
      <c r="J60" s="56"/>
      <c r="K60" s="56"/>
      <c r="L60" s="57"/>
      <c r="M60" s="24"/>
      <c r="N60" s="58">
        <v>1</v>
      </c>
      <c r="O60" s="59" t="s">
        <v>201</v>
      </c>
      <c r="P60" s="56"/>
      <c r="Q60" s="56"/>
      <c r="R60" s="59">
        <v>3</v>
      </c>
      <c r="S60" s="59">
        <v>41</v>
      </c>
      <c r="T60" s="59" t="s">
        <v>190</v>
      </c>
      <c r="U60" s="56"/>
      <c r="V60" s="56"/>
      <c r="W60" s="56">
        <v>1</v>
      </c>
    </row>
    <row r="61" spans="2:23" ht="15" customHeight="1">
      <c r="B61" s="55">
        <v>2</v>
      </c>
      <c r="C61" s="56" t="s">
        <v>15</v>
      </c>
      <c r="D61" s="56"/>
      <c r="E61" s="56">
        <v>2</v>
      </c>
      <c r="F61" s="56">
        <v>421</v>
      </c>
      <c r="G61" s="56">
        <v>43</v>
      </c>
      <c r="H61" s="56" t="s">
        <v>64</v>
      </c>
      <c r="I61" s="56"/>
      <c r="J61" s="56"/>
      <c r="K61" s="56"/>
      <c r="L61" s="57">
        <v>1</v>
      </c>
      <c r="M61" s="24"/>
      <c r="N61" s="58">
        <v>2</v>
      </c>
      <c r="O61" s="73" t="s">
        <v>154</v>
      </c>
      <c r="P61" s="56"/>
      <c r="Q61" s="56"/>
      <c r="R61" s="74">
        <v>1</v>
      </c>
      <c r="S61" s="59">
        <v>42</v>
      </c>
      <c r="T61" s="73" t="s">
        <v>174</v>
      </c>
      <c r="U61" s="56"/>
      <c r="V61" s="56"/>
      <c r="W61" s="56">
        <v>2</v>
      </c>
    </row>
    <row r="62" spans="2:23" ht="15" customHeight="1">
      <c r="B62" s="55">
        <v>3</v>
      </c>
      <c r="C62" s="56" t="s">
        <v>16</v>
      </c>
      <c r="D62" s="56">
        <v>2</v>
      </c>
      <c r="E62" s="56"/>
      <c r="F62" s="56">
        <v>446</v>
      </c>
      <c r="G62" s="56">
        <v>44</v>
      </c>
      <c r="H62" s="56" t="s">
        <v>65</v>
      </c>
      <c r="I62" s="56"/>
      <c r="J62" s="56"/>
      <c r="K62" s="56"/>
      <c r="L62" s="57"/>
      <c r="M62" s="24"/>
      <c r="N62" s="58">
        <v>3</v>
      </c>
      <c r="O62" s="59" t="s">
        <v>179</v>
      </c>
      <c r="P62" s="56"/>
      <c r="Q62" s="56"/>
      <c r="R62" s="59"/>
      <c r="S62" s="59">
        <v>43</v>
      </c>
      <c r="T62" s="59" t="s">
        <v>147</v>
      </c>
      <c r="U62" s="56"/>
      <c r="V62" s="56"/>
      <c r="W62" s="56">
        <v>21</v>
      </c>
    </row>
    <row r="63" spans="2:23" ht="15" customHeight="1">
      <c r="B63" s="55">
        <v>4</v>
      </c>
      <c r="C63" s="56" t="s">
        <v>17</v>
      </c>
      <c r="D63" s="56"/>
      <c r="E63" s="56"/>
      <c r="F63" s="56">
        <v>54</v>
      </c>
      <c r="G63" s="56">
        <v>45</v>
      </c>
      <c r="H63" s="56" t="s">
        <v>66</v>
      </c>
      <c r="I63" s="56"/>
      <c r="J63" s="56"/>
      <c r="K63" s="56"/>
      <c r="L63" s="57"/>
      <c r="M63" s="24"/>
      <c r="N63" s="58">
        <v>4</v>
      </c>
      <c r="O63" s="73" t="s">
        <v>155</v>
      </c>
      <c r="P63" s="56"/>
      <c r="Q63" s="56"/>
      <c r="R63" s="59">
        <v>17</v>
      </c>
      <c r="S63" s="59">
        <v>44</v>
      </c>
      <c r="T63" s="59" t="s">
        <v>191</v>
      </c>
      <c r="U63" s="56"/>
      <c r="V63" s="36"/>
      <c r="W63" s="56"/>
    </row>
    <row r="64" spans="2:23" ht="15" customHeight="1">
      <c r="B64" s="55">
        <v>5</v>
      </c>
      <c r="C64" s="56" t="s">
        <v>18</v>
      </c>
      <c r="D64" s="73"/>
      <c r="E64" s="73"/>
      <c r="F64" s="56">
        <v>18</v>
      </c>
      <c r="G64" s="56">
        <v>46</v>
      </c>
      <c r="H64" s="56" t="s">
        <v>67</v>
      </c>
      <c r="I64" s="56"/>
      <c r="J64" s="56"/>
      <c r="K64" s="56"/>
      <c r="L64" s="57"/>
      <c r="M64" s="24"/>
      <c r="N64" s="58">
        <v>5</v>
      </c>
      <c r="O64" s="59" t="s">
        <v>180</v>
      </c>
      <c r="P64" s="56"/>
      <c r="Q64" s="56"/>
      <c r="R64" s="59">
        <v>8</v>
      </c>
      <c r="S64" s="59">
        <v>45</v>
      </c>
      <c r="T64" s="56" t="s">
        <v>144</v>
      </c>
      <c r="U64" s="56">
        <v>10</v>
      </c>
      <c r="V64" s="56">
        <v>10</v>
      </c>
      <c r="W64" s="57">
        <v>8</v>
      </c>
    </row>
    <row r="65" spans="2:23" ht="15" customHeight="1">
      <c r="B65" s="55">
        <v>6</v>
      </c>
      <c r="C65" s="56" t="s">
        <v>19</v>
      </c>
      <c r="D65" s="56">
        <v>3</v>
      </c>
      <c r="E65" s="56"/>
      <c r="F65" s="56">
        <v>3952</v>
      </c>
      <c r="G65" s="56">
        <v>47</v>
      </c>
      <c r="H65" s="56" t="s">
        <v>68</v>
      </c>
      <c r="I65" s="56"/>
      <c r="J65" s="56"/>
      <c r="K65" s="56"/>
      <c r="L65" s="57">
        <v>1</v>
      </c>
      <c r="M65" s="24"/>
      <c r="N65" s="58">
        <v>6</v>
      </c>
      <c r="O65" s="59" t="s">
        <v>181</v>
      </c>
      <c r="P65" s="56"/>
      <c r="Q65" s="56"/>
      <c r="R65" s="59">
        <v>2</v>
      </c>
      <c r="S65" s="59">
        <v>46</v>
      </c>
      <c r="T65" s="56" t="s">
        <v>175</v>
      </c>
      <c r="U65" s="56"/>
      <c r="V65" s="56"/>
      <c r="W65" s="57">
        <v>9</v>
      </c>
    </row>
    <row r="66" spans="2:23" ht="15" customHeight="1">
      <c r="B66" s="55">
        <v>7</v>
      </c>
      <c r="C66" s="56" t="s">
        <v>20</v>
      </c>
      <c r="D66" s="56"/>
      <c r="E66" s="56">
        <v>3</v>
      </c>
      <c r="F66" s="56">
        <v>430</v>
      </c>
      <c r="G66" s="56">
        <v>48</v>
      </c>
      <c r="H66" s="56" t="s">
        <v>69</v>
      </c>
      <c r="I66" s="56"/>
      <c r="J66" s="56"/>
      <c r="K66" s="36">
        <v>2</v>
      </c>
      <c r="L66" s="57">
        <v>1</v>
      </c>
      <c r="M66" s="24"/>
      <c r="N66" s="58">
        <v>7</v>
      </c>
      <c r="O66" s="56" t="s">
        <v>139</v>
      </c>
      <c r="P66" s="56">
        <v>1</v>
      </c>
      <c r="Q66" s="56">
        <v>1</v>
      </c>
      <c r="R66" s="59">
        <v>1</v>
      </c>
      <c r="S66" s="59">
        <v>47</v>
      </c>
      <c r="T66" s="56" t="s">
        <v>176</v>
      </c>
      <c r="U66" s="56"/>
      <c r="V66" s="56"/>
      <c r="W66" s="57"/>
    </row>
    <row r="67" spans="2:23" ht="15" customHeight="1">
      <c r="B67" s="55">
        <v>8</v>
      </c>
      <c r="C67" s="56" t="s">
        <v>21</v>
      </c>
      <c r="D67" s="56">
        <v>7</v>
      </c>
      <c r="E67" s="56">
        <v>4</v>
      </c>
      <c r="F67" s="56">
        <v>977</v>
      </c>
      <c r="G67" s="56">
        <v>49</v>
      </c>
      <c r="H67" s="56" t="s">
        <v>47</v>
      </c>
      <c r="I67" s="56"/>
      <c r="J67" s="56"/>
      <c r="K67" s="56"/>
      <c r="L67" s="57"/>
      <c r="M67" s="24"/>
      <c r="N67" s="58">
        <v>8</v>
      </c>
      <c r="O67" s="73" t="s">
        <v>148</v>
      </c>
      <c r="P67" s="56"/>
      <c r="Q67" s="56"/>
      <c r="R67" s="59"/>
      <c r="S67" s="59">
        <v>48</v>
      </c>
      <c r="T67" s="59" t="s">
        <v>217</v>
      </c>
      <c r="U67" s="56"/>
      <c r="V67" s="56"/>
      <c r="W67" s="57">
        <v>2</v>
      </c>
    </row>
    <row r="68" spans="2:23" ht="15" customHeight="1">
      <c r="B68" s="55">
        <v>9</v>
      </c>
      <c r="C68" s="56" t="s">
        <v>22</v>
      </c>
      <c r="D68" s="56"/>
      <c r="E68" s="56"/>
      <c r="F68" s="56">
        <v>36</v>
      </c>
      <c r="G68" s="56">
        <v>50</v>
      </c>
      <c r="H68" s="56" t="s">
        <v>48</v>
      </c>
      <c r="I68" s="56"/>
      <c r="J68" s="56"/>
      <c r="K68" s="56"/>
      <c r="L68" s="57"/>
      <c r="M68" s="24"/>
      <c r="N68" s="58">
        <v>9</v>
      </c>
      <c r="O68" s="73" t="s">
        <v>202</v>
      </c>
      <c r="P68" s="56"/>
      <c r="Q68" s="56"/>
      <c r="R68" s="59">
        <v>1</v>
      </c>
      <c r="S68" s="59">
        <v>49</v>
      </c>
      <c r="T68" s="59" t="s">
        <v>218</v>
      </c>
      <c r="U68" s="56"/>
      <c r="V68" s="56"/>
      <c r="W68" s="57"/>
    </row>
    <row r="69" spans="2:23" ht="15" customHeight="1">
      <c r="B69" s="55">
        <v>10</v>
      </c>
      <c r="C69" s="56" t="s">
        <v>23</v>
      </c>
      <c r="D69" s="56"/>
      <c r="E69" s="56">
        <v>4</v>
      </c>
      <c r="F69" s="56">
        <v>1182</v>
      </c>
      <c r="G69" s="56">
        <v>51</v>
      </c>
      <c r="H69" s="56" t="s">
        <v>49</v>
      </c>
      <c r="I69" s="56"/>
      <c r="J69" s="56"/>
      <c r="K69" s="56"/>
      <c r="L69" s="57"/>
      <c r="M69" s="24"/>
      <c r="N69" s="58">
        <v>10</v>
      </c>
      <c r="O69" s="56" t="s">
        <v>159</v>
      </c>
      <c r="P69" s="56"/>
      <c r="Q69" s="56">
        <v>1</v>
      </c>
      <c r="R69" s="59">
        <v>19</v>
      </c>
      <c r="S69" s="59">
        <v>50</v>
      </c>
      <c r="T69" s="59" t="s">
        <v>164</v>
      </c>
      <c r="U69" s="56">
        <v>1</v>
      </c>
      <c r="V69" s="56"/>
      <c r="W69" s="57"/>
    </row>
    <row r="70" spans="2:23" ht="15" customHeight="1">
      <c r="B70" s="55">
        <v>11</v>
      </c>
      <c r="C70" s="56" t="s">
        <v>24</v>
      </c>
      <c r="D70" s="56"/>
      <c r="E70" s="56">
        <v>1</v>
      </c>
      <c r="F70" s="56">
        <v>555</v>
      </c>
      <c r="G70" s="56">
        <v>52</v>
      </c>
      <c r="H70" s="56" t="s">
        <v>70</v>
      </c>
      <c r="I70" s="56"/>
      <c r="J70" s="56"/>
      <c r="K70" s="56"/>
      <c r="L70" s="57"/>
      <c r="M70" s="24"/>
      <c r="N70" s="58">
        <v>11</v>
      </c>
      <c r="O70" s="56" t="s">
        <v>140</v>
      </c>
      <c r="P70" s="56">
        <v>5</v>
      </c>
      <c r="Q70" s="56">
        <v>5</v>
      </c>
      <c r="R70" s="59"/>
      <c r="S70" s="59">
        <v>51</v>
      </c>
      <c r="T70" s="59" t="s">
        <v>146</v>
      </c>
      <c r="U70" s="28">
        <v>1</v>
      </c>
      <c r="V70" s="28"/>
      <c r="W70" s="75">
        <v>6</v>
      </c>
    </row>
    <row r="71" spans="2:23" ht="15" customHeight="1">
      <c r="B71" s="55">
        <v>12</v>
      </c>
      <c r="C71" s="56" t="s">
        <v>25</v>
      </c>
      <c r="D71" s="56"/>
      <c r="E71" s="56"/>
      <c r="F71" s="56">
        <v>408</v>
      </c>
      <c r="G71" s="100"/>
      <c r="H71" s="56"/>
      <c r="I71" s="56"/>
      <c r="J71" s="56"/>
      <c r="K71" s="56"/>
      <c r="L71" s="57"/>
      <c r="M71" s="24"/>
      <c r="N71" s="58">
        <v>12</v>
      </c>
      <c r="O71" s="56" t="s">
        <v>182</v>
      </c>
      <c r="P71" s="56"/>
      <c r="Q71" s="56"/>
      <c r="R71" s="59">
        <v>10</v>
      </c>
      <c r="S71" s="59">
        <v>52</v>
      </c>
      <c r="T71" s="59"/>
      <c r="U71" s="28"/>
      <c r="V71" s="28"/>
      <c r="W71" s="75"/>
    </row>
    <row r="72" spans="2:23" ht="15" customHeight="1">
      <c r="B72" s="55">
        <v>13</v>
      </c>
      <c r="C72" s="56" t="s">
        <v>26</v>
      </c>
      <c r="D72" s="56">
        <v>3</v>
      </c>
      <c r="E72" s="56">
        <v>5</v>
      </c>
      <c r="F72" s="56">
        <v>9505</v>
      </c>
      <c r="G72" s="100"/>
      <c r="H72" s="56"/>
      <c r="I72" s="56"/>
      <c r="J72" s="56"/>
      <c r="K72" s="56"/>
      <c r="L72" s="57"/>
      <c r="M72" s="24"/>
      <c r="N72" s="58">
        <v>13</v>
      </c>
      <c r="O72" s="56" t="s">
        <v>141</v>
      </c>
      <c r="P72" s="56"/>
      <c r="Q72" s="56"/>
      <c r="R72" s="56">
        <v>35</v>
      </c>
      <c r="S72" s="59">
        <v>53</v>
      </c>
      <c r="T72" s="59"/>
      <c r="U72" s="56"/>
      <c r="V72" s="56"/>
      <c r="W72" s="57"/>
    </row>
    <row r="73" spans="2:23" ht="15" customHeight="1">
      <c r="B73" s="55">
        <v>14</v>
      </c>
      <c r="C73" s="56" t="s">
        <v>71</v>
      </c>
      <c r="D73" s="56"/>
      <c r="E73" s="56"/>
      <c r="F73" s="56"/>
      <c r="G73" s="56">
        <v>53</v>
      </c>
      <c r="H73" s="56" t="s">
        <v>72</v>
      </c>
      <c r="I73" s="56"/>
      <c r="J73" s="56"/>
      <c r="K73" s="56"/>
      <c r="L73" s="57">
        <v>1</v>
      </c>
      <c r="M73" s="24"/>
      <c r="N73" s="58">
        <v>14</v>
      </c>
      <c r="O73" s="56" t="s">
        <v>183</v>
      </c>
      <c r="P73" s="56"/>
      <c r="Q73" s="56"/>
      <c r="R73" s="56">
        <v>5</v>
      </c>
      <c r="S73" s="59">
        <v>54</v>
      </c>
      <c r="T73" s="59"/>
      <c r="U73" s="56"/>
      <c r="V73" s="56"/>
      <c r="W73" s="57"/>
    </row>
    <row r="74" spans="2:23" ht="15" customHeight="1">
      <c r="B74" s="55">
        <v>15</v>
      </c>
      <c r="C74" s="56" t="s">
        <v>27</v>
      </c>
      <c r="D74" s="56"/>
      <c r="E74" s="56"/>
      <c r="F74" s="56">
        <v>71</v>
      </c>
      <c r="G74" s="56">
        <v>54</v>
      </c>
      <c r="H74" s="56" t="s">
        <v>74</v>
      </c>
      <c r="I74" s="56"/>
      <c r="J74" s="56"/>
      <c r="K74" s="56"/>
      <c r="L74" s="57">
        <v>24</v>
      </c>
      <c r="M74" s="24"/>
      <c r="N74" s="58">
        <v>15</v>
      </c>
      <c r="O74" s="56" t="s">
        <v>203</v>
      </c>
      <c r="P74" s="56"/>
      <c r="Q74" s="56"/>
      <c r="R74" s="56">
        <v>1</v>
      </c>
      <c r="S74" s="59">
        <v>55</v>
      </c>
      <c r="T74" s="59"/>
      <c r="U74" s="56"/>
      <c r="V74" s="56"/>
      <c r="W74" s="57"/>
    </row>
    <row r="75" spans="2:23" ht="15" customHeight="1">
      <c r="B75" s="55">
        <v>16</v>
      </c>
      <c r="C75" s="56" t="s">
        <v>28</v>
      </c>
      <c r="D75" s="56"/>
      <c r="E75" s="56"/>
      <c r="F75" s="56">
        <v>120</v>
      </c>
      <c r="G75" s="56">
        <v>55</v>
      </c>
      <c r="H75" s="56" t="s">
        <v>50</v>
      </c>
      <c r="I75" s="56"/>
      <c r="J75" s="56">
        <v>11</v>
      </c>
      <c r="K75" s="56">
        <v>8</v>
      </c>
      <c r="L75" s="57">
        <v>50</v>
      </c>
      <c r="M75" s="24"/>
      <c r="N75" s="58">
        <v>16</v>
      </c>
      <c r="O75" s="56" t="s">
        <v>207</v>
      </c>
      <c r="P75" s="56"/>
      <c r="Q75" s="56"/>
      <c r="R75" s="56">
        <v>2</v>
      </c>
      <c r="S75" s="59">
        <v>56</v>
      </c>
      <c r="T75" s="59"/>
      <c r="U75" s="56"/>
      <c r="V75" s="56"/>
      <c r="W75" s="57"/>
    </row>
    <row r="76" spans="2:23" ht="15" customHeight="1">
      <c r="B76" s="55">
        <v>17</v>
      </c>
      <c r="C76" s="56" t="s">
        <v>29</v>
      </c>
      <c r="D76" s="56"/>
      <c r="E76" s="56"/>
      <c r="F76" s="56">
        <v>149</v>
      </c>
      <c r="G76" s="56">
        <v>56</v>
      </c>
      <c r="H76" s="56" t="s">
        <v>76</v>
      </c>
      <c r="I76" s="56"/>
      <c r="J76" s="56"/>
      <c r="K76" s="56"/>
      <c r="L76" s="57">
        <v>13</v>
      </c>
      <c r="M76" s="24"/>
      <c r="N76" s="58">
        <v>17</v>
      </c>
      <c r="O76" s="56" t="s">
        <v>184</v>
      </c>
      <c r="P76" s="56"/>
      <c r="Q76" s="56"/>
      <c r="R76" s="56">
        <v>10</v>
      </c>
      <c r="S76" s="59">
        <v>57</v>
      </c>
      <c r="T76" s="59"/>
      <c r="U76" s="56"/>
      <c r="V76" s="56"/>
      <c r="W76" s="57"/>
    </row>
    <row r="77" spans="2:23" ht="15" customHeight="1">
      <c r="B77" s="55">
        <v>18</v>
      </c>
      <c r="C77" s="56" t="s">
        <v>30</v>
      </c>
      <c r="D77" s="56">
        <v>3</v>
      </c>
      <c r="E77" s="36"/>
      <c r="F77" s="56">
        <v>571</v>
      </c>
      <c r="G77" s="56">
        <v>57</v>
      </c>
      <c r="H77" s="56" t="s">
        <v>51</v>
      </c>
      <c r="I77" s="56"/>
      <c r="J77" s="56"/>
      <c r="K77" s="56"/>
      <c r="L77" s="57">
        <v>6</v>
      </c>
      <c r="M77" s="24"/>
      <c r="N77" s="58">
        <v>18</v>
      </c>
      <c r="O77" s="56" t="s">
        <v>161</v>
      </c>
      <c r="P77" s="56"/>
      <c r="Q77" s="56"/>
      <c r="R77" s="56">
        <v>4</v>
      </c>
      <c r="S77" s="59">
        <v>58</v>
      </c>
      <c r="T77" s="59"/>
      <c r="U77" s="56"/>
      <c r="V77" s="56"/>
      <c r="W77" s="57"/>
    </row>
    <row r="78" spans="2:23" ht="15" customHeight="1">
      <c r="B78" s="55">
        <v>19</v>
      </c>
      <c r="C78" s="56" t="s">
        <v>31</v>
      </c>
      <c r="D78" s="56">
        <v>2</v>
      </c>
      <c r="E78" s="36">
        <v>5</v>
      </c>
      <c r="F78" s="56">
        <v>3127</v>
      </c>
      <c r="G78" s="56">
        <v>58</v>
      </c>
      <c r="H78" s="56" t="s">
        <v>77</v>
      </c>
      <c r="I78" s="56"/>
      <c r="J78" s="56"/>
      <c r="K78" s="56"/>
      <c r="L78" s="57">
        <v>10</v>
      </c>
      <c r="M78" s="24"/>
      <c r="N78" s="58">
        <v>20</v>
      </c>
      <c r="O78" s="56" t="s">
        <v>208</v>
      </c>
      <c r="P78" s="56"/>
      <c r="Q78" s="56"/>
      <c r="R78" s="56"/>
      <c r="S78" s="59">
        <v>59</v>
      </c>
      <c r="T78" s="59"/>
      <c r="U78" s="56"/>
      <c r="V78" s="56"/>
      <c r="W78" s="57"/>
    </row>
    <row r="79" spans="2:23" ht="15" customHeight="1">
      <c r="B79" s="55">
        <v>20</v>
      </c>
      <c r="C79" s="56" t="s">
        <v>32</v>
      </c>
      <c r="D79" s="56">
        <v>1</v>
      </c>
      <c r="E79" s="36">
        <v>1</v>
      </c>
      <c r="F79" s="56">
        <v>148</v>
      </c>
      <c r="G79" s="56">
        <v>59</v>
      </c>
      <c r="H79" s="56" t="s">
        <v>75</v>
      </c>
      <c r="I79" s="56"/>
      <c r="J79" s="56"/>
      <c r="K79" s="56">
        <v>1</v>
      </c>
      <c r="L79" s="57">
        <v>6</v>
      </c>
      <c r="M79" s="24"/>
      <c r="N79" s="58">
        <v>21</v>
      </c>
      <c r="O79" s="56" t="s">
        <v>205</v>
      </c>
      <c r="P79" s="56"/>
      <c r="Q79" s="56"/>
      <c r="R79" s="56"/>
      <c r="S79" s="59">
        <v>60</v>
      </c>
      <c r="T79" s="59"/>
      <c r="U79" s="56"/>
      <c r="V79" s="56"/>
      <c r="W79" s="57"/>
    </row>
    <row r="80" spans="2:23" ht="15" customHeight="1">
      <c r="B80" s="55">
        <v>21</v>
      </c>
      <c r="C80" s="56" t="s">
        <v>33</v>
      </c>
      <c r="D80" s="56"/>
      <c r="E80" s="94"/>
      <c r="F80" s="56">
        <v>116</v>
      </c>
      <c r="G80" s="56">
        <v>60</v>
      </c>
      <c r="H80" s="56" t="s">
        <v>53</v>
      </c>
      <c r="I80" s="56"/>
      <c r="J80" s="56"/>
      <c r="K80" s="56"/>
      <c r="L80" s="57"/>
      <c r="M80" s="24"/>
      <c r="N80" s="58">
        <v>22</v>
      </c>
      <c r="O80" s="56" t="s">
        <v>217</v>
      </c>
      <c r="P80" s="56"/>
      <c r="Q80" s="56"/>
      <c r="R80" s="56"/>
      <c r="S80" s="59">
        <v>61</v>
      </c>
      <c r="T80" s="59"/>
      <c r="U80" s="56"/>
      <c r="V80" s="56"/>
      <c r="W80" s="57"/>
    </row>
    <row r="81" spans="2:23" ht="15" customHeight="1">
      <c r="B81" s="55">
        <v>22</v>
      </c>
      <c r="C81" s="56" t="s">
        <v>34</v>
      </c>
      <c r="D81" s="56"/>
      <c r="E81" s="36"/>
      <c r="F81" s="56">
        <v>563</v>
      </c>
      <c r="G81" s="56">
        <v>61</v>
      </c>
      <c r="H81" s="56" t="s">
        <v>78</v>
      </c>
      <c r="I81" s="56"/>
      <c r="J81" s="56"/>
      <c r="K81" s="56"/>
      <c r="L81" s="57">
        <v>1</v>
      </c>
      <c r="M81" s="24"/>
      <c r="N81" s="58">
        <v>23</v>
      </c>
      <c r="O81" s="56" t="s">
        <v>85</v>
      </c>
      <c r="P81" s="56"/>
      <c r="Q81" s="56"/>
      <c r="R81" s="56"/>
      <c r="S81" s="59">
        <v>62</v>
      </c>
      <c r="T81" s="59"/>
      <c r="U81" s="56"/>
      <c r="V81" s="56"/>
      <c r="W81" s="57"/>
    </row>
    <row r="82" spans="2:23" ht="15" customHeight="1">
      <c r="B82" s="55">
        <v>23</v>
      </c>
      <c r="C82" s="56" t="s">
        <v>79</v>
      </c>
      <c r="D82" s="56"/>
      <c r="E82" s="36"/>
      <c r="F82" s="56">
        <v>152</v>
      </c>
      <c r="G82" s="56">
        <v>62</v>
      </c>
      <c r="H82" s="100"/>
      <c r="I82" s="100"/>
      <c r="J82" s="100"/>
      <c r="K82" s="56"/>
      <c r="L82" s="57"/>
      <c r="M82" s="24"/>
      <c r="N82" s="58">
        <v>24</v>
      </c>
      <c r="O82" s="56" t="s">
        <v>204</v>
      </c>
      <c r="P82" s="56"/>
      <c r="Q82" s="56"/>
      <c r="R82" s="56">
        <v>13</v>
      </c>
      <c r="S82" s="59">
        <v>63</v>
      </c>
      <c r="T82" s="59"/>
      <c r="U82" s="56"/>
      <c r="V82" s="56"/>
      <c r="W82" s="57"/>
    </row>
    <row r="83" spans="2:23" ht="15" customHeight="1">
      <c r="B83" s="55">
        <v>24</v>
      </c>
      <c r="C83" s="56" t="s">
        <v>95</v>
      </c>
      <c r="D83" s="56">
        <v>2</v>
      </c>
      <c r="E83" s="36"/>
      <c r="F83" s="56"/>
      <c r="G83" s="56"/>
      <c r="H83" s="56"/>
      <c r="I83" s="56"/>
      <c r="J83" s="56"/>
      <c r="K83" s="56"/>
      <c r="L83" s="57"/>
      <c r="M83" s="24"/>
      <c r="N83" s="58">
        <v>25</v>
      </c>
      <c r="O83" s="56" t="s">
        <v>163</v>
      </c>
      <c r="P83" s="56"/>
      <c r="Q83" s="56"/>
      <c r="R83" s="56">
        <v>1</v>
      </c>
      <c r="S83" s="59">
        <v>64</v>
      </c>
      <c r="T83" s="59"/>
      <c r="U83" s="56"/>
      <c r="V83" s="56"/>
      <c r="W83" s="57"/>
    </row>
    <row r="84" spans="2:23" ht="15" customHeight="1">
      <c r="B84" s="55">
        <v>25</v>
      </c>
      <c r="C84" s="56" t="s">
        <v>81</v>
      </c>
      <c r="D84" s="56"/>
      <c r="E84" s="36"/>
      <c r="F84" s="56">
        <v>14</v>
      </c>
      <c r="G84" s="100"/>
      <c r="H84" s="56"/>
      <c r="I84" s="56"/>
      <c r="J84" s="56"/>
      <c r="K84" s="56"/>
      <c r="L84" s="57"/>
      <c r="M84" s="24"/>
      <c r="N84" s="58">
        <v>26</v>
      </c>
      <c r="O84" s="56" t="s">
        <v>165</v>
      </c>
      <c r="P84" s="56"/>
      <c r="Q84" s="56"/>
      <c r="R84" s="56">
        <v>3</v>
      </c>
      <c r="S84" s="59">
        <v>65</v>
      </c>
      <c r="T84" s="59"/>
      <c r="U84" s="56"/>
      <c r="V84" s="56"/>
      <c r="W84" s="57"/>
    </row>
    <row r="85" spans="2:23" ht="15" customHeight="1">
      <c r="B85" s="55">
        <v>26</v>
      </c>
      <c r="C85" s="56" t="s">
        <v>35</v>
      </c>
      <c r="D85" s="56">
        <v>3</v>
      </c>
      <c r="E85" s="56">
        <v>5</v>
      </c>
      <c r="F85" s="56">
        <v>7</v>
      </c>
      <c r="G85" s="100"/>
      <c r="H85" s="56"/>
      <c r="I85" s="56"/>
      <c r="J85" s="56"/>
      <c r="K85" s="56"/>
      <c r="L85" s="57"/>
      <c r="M85" s="24"/>
      <c r="N85" s="58">
        <v>27</v>
      </c>
      <c r="O85" s="56" t="s">
        <v>142</v>
      </c>
      <c r="P85" s="56"/>
      <c r="Q85" s="56"/>
      <c r="R85" s="56">
        <v>8</v>
      </c>
      <c r="S85" s="59">
        <v>66</v>
      </c>
      <c r="T85" s="59"/>
      <c r="U85" s="56"/>
      <c r="V85" s="56"/>
      <c r="W85" s="57"/>
    </row>
    <row r="86" spans="2:23" ht="15" customHeight="1">
      <c r="B86" s="55">
        <v>27</v>
      </c>
      <c r="C86" s="56" t="s">
        <v>36</v>
      </c>
      <c r="D86" s="56"/>
      <c r="E86" s="56"/>
      <c r="F86" s="56">
        <v>5</v>
      </c>
      <c r="G86" s="56">
        <v>63</v>
      </c>
      <c r="H86" s="56" t="s">
        <v>82</v>
      </c>
      <c r="I86" s="56"/>
      <c r="J86" s="56"/>
      <c r="K86" s="56"/>
      <c r="L86" s="57">
        <v>203</v>
      </c>
      <c r="M86" s="24"/>
      <c r="N86" s="58">
        <v>28</v>
      </c>
      <c r="O86" s="56" t="s">
        <v>209</v>
      </c>
      <c r="P86" s="56"/>
      <c r="Q86" s="56">
        <v>1</v>
      </c>
      <c r="R86" s="56"/>
      <c r="S86" s="59">
        <v>67</v>
      </c>
      <c r="T86" s="59"/>
      <c r="U86" s="56"/>
      <c r="V86" s="56"/>
      <c r="W86" s="57"/>
    </row>
    <row r="87" spans="2:23" ht="15" customHeight="1">
      <c r="B87" s="55">
        <v>28</v>
      </c>
      <c r="C87" s="56" t="s">
        <v>37</v>
      </c>
      <c r="D87" s="56"/>
      <c r="E87" s="56">
        <v>3</v>
      </c>
      <c r="F87" s="56">
        <v>26</v>
      </c>
      <c r="G87" s="56">
        <v>64</v>
      </c>
      <c r="H87" s="56" t="s">
        <v>83</v>
      </c>
      <c r="I87" s="56"/>
      <c r="J87" s="56"/>
      <c r="K87" s="36"/>
      <c r="L87" s="57">
        <v>75</v>
      </c>
      <c r="M87" s="24"/>
      <c r="N87" s="58">
        <v>29</v>
      </c>
      <c r="O87" s="56" t="s">
        <v>167</v>
      </c>
      <c r="P87" s="56"/>
      <c r="Q87" s="56"/>
      <c r="R87" s="56">
        <v>9</v>
      </c>
      <c r="S87" s="59">
        <v>68</v>
      </c>
      <c r="T87" s="59"/>
      <c r="U87" s="56"/>
      <c r="V87" s="56"/>
      <c r="W87" s="57"/>
    </row>
    <row r="88" spans="2:23" ht="15" customHeight="1">
      <c r="B88" s="55">
        <v>29</v>
      </c>
      <c r="C88" s="56" t="s">
        <v>38</v>
      </c>
      <c r="D88" s="56">
        <v>1</v>
      </c>
      <c r="E88" s="56"/>
      <c r="F88" s="56">
        <v>25</v>
      </c>
      <c r="G88" s="56">
        <v>65</v>
      </c>
      <c r="H88" s="56" t="s">
        <v>84</v>
      </c>
      <c r="I88" s="56"/>
      <c r="J88" s="56"/>
      <c r="K88" s="56"/>
      <c r="L88" s="57">
        <v>193</v>
      </c>
      <c r="M88" s="24"/>
      <c r="N88" s="58">
        <v>30</v>
      </c>
      <c r="O88" s="56" t="s">
        <v>185</v>
      </c>
      <c r="P88" s="56"/>
      <c r="Q88" s="56"/>
      <c r="R88" s="56">
        <v>2</v>
      </c>
      <c r="S88" s="59">
        <v>69</v>
      </c>
      <c r="T88" s="59"/>
      <c r="U88" s="56"/>
      <c r="V88" s="56"/>
      <c r="W88" s="57"/>
    </row>
    <row r="89" spans="2:23" ht="15" customHeight="1">
      <c r="B89" s="55">
        <v>30</v>
      </c>
      <c r="C89" s="56" t="s">
        <v>39</v>
      </c>
      <c r="D89" s="56">
        <v>2</v>
      </c>
      <c r="E89" s="56">
        <v>1</v>
      </c>
      <c r="F89" s="56">
        <v>39</v>
      </c>
      <c r="G89" s="56">
        <v>66</v>
      </c>
      <c r="H89" s="56" t="s">
        <v>85</v>
      </c>
      <c r="I89" s="56"/>
      <c r="J89" s="56"/>
      <c r="K89" s="56"/>
      <c r="L89" s="57">
        <v>20</v>
      </c>
      <c r="M89" s="24"/>
      <c r="N89" s="58">
        <v>31</v>
      </c>
      <c r="O89" s="56" t="s">
        <v>206</v>
      </c>
      <c r="P89" s="56"/>
      <c r="Q89" s="56"/>
      <c r="R89" s="56">
        <v>3</v>
      </c>
      <c r="S89" s="59">
        <v>70</v>
      </c>
      <c r="T89" s="59"/>
      <c r="U89" s="56"/>
      <c r="V89" s="56"/>
      <c r="W89" s="57"/>
    </row>
    <row r="90" spans="2:23" ht="15" customHeight="1">
      <c r="B90" s="55">
        <v>31</v>
      </c>
      <c r="C90" s="56" t="s">
        <v>86</v>
      </c>
      <c r="D90" s="56">
        <v>2</v>
      </c>
      <c r="E90" s="56">
        <v>3</v>
      </c>
      <c r="F90" s="56">
        <v>88</v>
      </c>
      <c r="G90" s="56">
        <v>67</v>
      </c>
      <c r="H90" s="56" t="s">
        <v>87</v>
      </c>
      <c r="I90" s="56"/>
      <c r="J90" s="36"/>
      <c r="K90" s="56"/>
      <c r="L90" s="57">
        <v>6</v>
      </c>
      <c r="M90" s="24"/>
      <c r="N90" s="58">
        <v>32</v>
      </c>
      <c r="O90" s="56" t="s">
        <v>186</v>
      </c>
      <c r="P90" s="56"/>
      <c r="Q90" s="56"/>
      <c r="R90" s="56"/>
      <c r="S90" s="59">
        <v>71</v>
      </c>
      <c r="T90" s="59"/>
      <c r="U90" s="56"/>
      <c r="V90" s="56"/>
      <c r="W90" s="57"/>
    </row>
    <row r="91" spans="2:23" ht="15" customHeight="1">
      <c r="B91" s="55">
        <v>32</v>
      </c>
      <c r="C91" s="56" t="s">
        <v>40</v>
      </c>
      <c r="D91" s="56"/>
      <c r="E91" s="56"/>
      <c r="F91" s="56"/>
      <c r="G91" s="56">
        <v>68</v>
      </c>
      <c r="H91" s="56" t="s">
        <v>88</v>
      </c>
      <c r="I91" s="56"/>
      <c r="J91" s="56"/>
      <c r="K91" s="56"/>
      <c r="L91" s="57">
        <v>17</v>
      </c>
      <c r="M91" s="24"/>
      <c r="N91" s="58">
        <v>33</v>
      </c>
      <c r="O91" s="56" t="s">
        <v>187</v>
      </c>
      <c r="P91" s="56"/>
      <c r="Q91" s="56"/>
      <c r="R91" s="56">
        <v>13</v>
      </c>
      <c r="S91" s="59">
        <v>72</v>
      </c>
      <c r="T91" s="59"/>
      <c r="U91" s="56"/>
      <c r="V91" s="56"/>
      <c r="W91" s="57"/>
    </row>
    <row r="92" spans="2:23" ht="15" customHeight="1">
      <c r="B92" s="55"/>
      <c r="C92" s="28"/>
      <c r="D92" s="28"/>
      <c r="E92" s="28"/>
      <c r="F92" s="56"/>
      <c r="G92" s="56"/>
      <c r="H92" s="56"/>
      <c r="I92" s="56"/>
      <c r="J92" s="56"/>
      <c r="K92" s="56"/>
      <c r="L92" s="57"/>
      <c r="M92" s="24"/>
      <c r="N92" s="58">
        <v>34</v>
      </c>
      <c r="O92" s="56" t="s">
        <v>170</v>
      </c>
      <c r="P92" s="56">
        <v>1</v>
      </c>
      <c r="Q92" s="56">
        <v>1</v>
      </c>
      <c r="R92" s="56">
        <v>5</v>
      </c>
      <c r="S92" s="59">
        <v>73</v>
      </c>
      <c r="T92" s="59"/>
      <c r="U92" s="56"/>
      <c r="V92" s="56"/>
      <c r="W92" s="57"/>
    </row>
    <row r="93" spans="2:23" ht="1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24"/>
      <c r="N93" s="58">
        <v>35</v>
      </c>
      <c r="O93" s="56" t="s">
        <v>188</v>
      </c>
      <c r="P93" s="56"/>
      <c r="Q93" s="56"/>
      <c r="R93" s="56"/>
      <c r="S93" s="59">
        <v>74</v>
      </c>
      <c r="T93" s="59"/>
      <c r="U93" s="56"/>
      <c r="V93" s="56"/>
      <c r="W93" s="57"/>
    </row>
    <row r="94" spans="2:23" ht="1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24"/>
      <c r="N94" s="58">
        <v>36</v>
      </c>
      <c r="O94" s="56" t="s">
        <v>171</v>
      </c>
      <c r="P94" s="56"/>
      <c r="Q94" s="56"/>
      <c r="R94" s="56"/>
      <c r="S94" s="59">
        <v>75</v>
      </c>
      <c r="T94" s="59"/>
      <c r="U94" s="56"/>
      <c r="V94" s="56"/>
      <c r="W94" s="57"/>
    </row>
    <row r="95" spans="2:23" ht="15" customHeight="1">
      <c r="B95" s="55">
        <v>33</v>
      </c>
      <c r="C95" s="56" t="s">
        <v>41</v>
      </c>
      <c r="D95" s="56"/>
      <c r="E95" s="56"/>
      <c r="F95" s="56"/>
      <c r="G95" s="56"/>
      <c r="H95" s="56"/>
      <c r="I95" s="56"/>
      <c r="J95" s="56"/>
      <c r="K95" s="56"/>
      <c r="L95" s="57"/>
      <c r="M95" s="24"/>
      <c r="N95" s="58">
        <v>37</v>
      </c>
      <c r="O95" s="56" t="s">
        <v>172</v>
      </c>
      <c r="P95" s="56"/>
      <c r="Q95" s="56"/>
      <c r="R95" s="56">
        <v>13</v>
      </c>
      <c r="S95" s="59">
        <v>76</v>
      </c>
      <c r="T95" s="59"/>
      <c r="U95" s="56"/>
      <c r="V95" s="56"/>
      <c r="W95" s="57"/>
    </row>
    <row r="96" spans="2:23" ht="15" customHeight="1">
      <c r="B96" s="55">
        <v>34</v>
      </c>
      <c r="C96" s="56" t="s">
        <v>42</v>
      </c>
      <c r="D96" s="56"/>
      <c r="E96" s="56"/>
      <c r="F96" s="56">
        <v>7</v>
      </c>
      <c r="G96" s="56"/>
      <c r="H96" s="56" t="s">
        <v>89</v>
      </c>
      <c r="I96" s="56"/>
      <c r="J96" s="56"/>
      <c r="K96" s="56"/>
      <c r="L96" s="57"/>
      <c r="M96" s="24"/>
      <c r="N96" s="58">
        <v>38</v>
      </c>
      <c r="O96" s="56" t="s">
        <v>173</v>
      </c>
      <c r="P96" s="56"/>
      <c r="Q96" s="56"/>
      <c r="R96" s="56">
        <v>109</v>
      </c>
      <c r="S96" s="59">
        <v>77</v>
      </c>
      <c r="T96" s="59"/>
      <c r="U96" s="56"/>
      <c r="V96" s="56"/>
      <c r="W96" s="57"/>
    </row>
    <row r="97" spans="2:23" ht="15" customHeight="1">
      <c r="B97" s="55">
        <v>35</v>
      </c>
      <c r="C97" s="56" t="s">
        <v>43</v>
      </c>
      <c r="D97" s="56"/>
      <c r="E97" s="56"/>
      <c r="F97" s="56"/>
      <c r="G97" s="56"/>
      <c r="H97" s="56" t="s">
        <v>55</v>
      </c>
      <c r="I97" s="56">
        <f>SUM(D60:D104,I60:I96)</f>
        <v>31</v>
      </c>
      <c r="J97" s="56">
        <f>SUM(D60:D105,J60:J96)+U99</f>
        <v>61</v>
      </c>
      <c r="K97" s="56">
        <f>SUM(E60:E105,K60:K96)+V99</f>
        <v>71</v>
      </c>
      <c r="L97" s="57">
        <f>SUM(F60:F104,L60:L96)+W99</f>
        <v>26853</v>
      </c>
      <c r="M97" s="24"/>
      <c r="N97" s="58">
        <v>39</v>
      </c>
      <c r="O97" s="56" t="s">
        <v>143</v>
      </c>
      <c r="P97" s="56"/>
      <c r="Q97" s="56"/>
      <c r="R97" s="56">
        <v>9</v>
      </c>
      <c r="S97" s="59">
        <v>78</v>
      </c>
      <c r="T97" s="59"/>
      <c r="U97" s="56"/>
      <c r="V97" s="56"/>
      <c r="W97" s="57"/>
    </row>
    <row r="98" spans="2:23" ht="15" customHeight="1">
      <c r="B98" s="55">
        <v>36</v>
      </c>
      <c r="C98" s="56" t="s">
        <v>90</v>
      </c>
      <c r="D98" s="56"/>
      <c r="E98" s="56"/>
      <c r="F98" s="56"/>
      <c r="G98" s="56"/>
      <c r="H98" s="56" t="s">
        <v>56</v>
      </c>
      <c r="I98" s="56"/>
      <c r="J98" s="56">
        <v>692</v>
      </c>
      <c r="K98" s="56">
        <v>857</v>
      </c>
      <c r="L98" s="57"/>
      <c r="M98" s="24"/>
      <c r="N98" s="58">
        <v>40</v>
      </c>
      <c r="O98" s="56" t="s">
        <v>189</v>
      </c>
      <c r="P98" s="56"/>
      <c r="Q98" s="56"/>
      <c r="R98" s="56"/>
      <c r="S98" s="59">
        <v>79</v>
      </c>
      <c r="T98" s="59"/>
      <c r="U98" s="56"/>
      <c r="V98" s="56"/>
      <c r="W98" s="57"/>
    </row>
    <row r="99" spans="2:23" ht="15" customHeight="1">
      <c r="B99" s="55">
        <v>37</v>
      </c>
      <c r="C99" s="56" t="s">
        <v>44</v>
      </c>
      <c r="D99" s="56"/>
      <c r="E99" s="56">
        <v>3</v>
      </c>
      <c r="F99" s="56">
        <v>1</v>
      </c>
      <c r="G99" s="56"/>
      <c r="H99" s="56" t="s">
        <v>91</v>
      </c>
      <c r="I99" s="56">
        <f>SUM(I97:I98)</f>
        <v>31</v>
      </c>
      <c r="J99" s="56">
        <f>SUM(J97:J98)</f>
        <v>753</v>
      </c>
      <c r="K99" s="56">
        <f>SUM(K97:K98)</f>
        <v>928</v>
      </c>
      <c r="L99" s="56">
        <f>SUM(L97:L98)</f>
        <v>26853</v>
      </c>
      <c r="M99" s="24"/>
      <c r="N99" s="58"/>
      <c r="O99" s="56"/>
      <c r="P99" s="56"/>
      <c r="Q99" s="56"/>
      <c r="R99" s="56"/>
      <c r="S99" s="59"/>
      <c r="T99" s="56" t="s">
        <v>6</v>
      </c>
      <c r="U99" s="56">
        <f>SUM(P60:P98)+SUM(U60:U98)</f>
        <v>19</v>
      </c>
      <c r="V99" s="56">
        <f>SUM(Q60:Q98)+SUM(V60:V98)</f>
        <v>19</v>
      </c>
      <c r="W99" s="56">
        <f>SUM(R60:R98)+SUM(W60:W98)</f>
        <v>356</v>
      </c>
    </row>
    <row r="100" spans="2:23" ht="15" customHeight="1" thickBot="1">
      <c r="B100" s="55">
        <v>38</v>
      </c>
      <c r="C100" s="56" t="s">
        <v>45</v>
      </c>
      <c r="D100" s="56"/>
      <c r="E100" s="56"/>
      <c r="F100" s="56">
        <v>4</v>
      </c>
      <c r="G100" s="56"/>
      <c r="H100" s="56"/>
      <c r="I100" s="28"/>
      <c r="J100" s="28"/>
      <c r="K100" s="56"/>
      <c r="L100" s="57"/>
      <c r="M100" s="24"/>
      <c r="N100" s="175" t="s">
        <v>94</v>
      </c>
      <c r="O100" s="176"/>
      <c r="P100" s="176"/>
      <c r="Q100" s="176"/>
      <c r="R100" s="176"/>
      <c r="S100" s="176"/>
      <c r="T100" s="176"/>
      <c r="U100" s="176"/>
      <c r="V100" s="176"/>
      <c r="W100" s="177"/>
    </row>
    <row r="101" spans="2:23" ht="15" customHeight="1">
      <c r="B101" s="55">
        <v>39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3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2:23" ht="1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2:23" ht="15" customHeight="1">
      <c r="B103" s="55">
        <v>40</v>
      </c>
      <c r="C103" s="56" t="s">
        <v>92</v>
      </c>
      <c r="D103" s="56"/>
      <c r="E103" s="56"/>
      <c r="F103" s="56"/>
      <c r="G103" s="56"/>
      <c r="H103" s="56"/>
      <c r="I103" s="56"/>
      <c r="J103" s="56"/>
      <c r="K103" s="56"/>
      <c r="L103" s="5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2:23" ht="15" customHeight="1">
      <c r="B104" s="55">
        <v>41</v>
      </c>
      <c r="C104" s="56" t="s">
        <v>93</v>
      </c>
      <c r="D104" s="56"/>
      <c r="E104" s="56"/>
      <c r="F104" s="56"/>
      <c r="G104" s="56"/>
      <c r="H104" s="56"/>
      <c r="I104" s="56"/>
      <c r="J104" s="56"/>
      <c r="K104" s="56"/>
      <c r="L104" s="5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2:23" ht="15" customHeight="1">
      <c r="B105" s="33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2:23" ht="15" customHeight="1" thickBot="1">
      <c r="B106" s="194" t="s">
        <v>96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6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2:23" ht="12.7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2:23" ht="12.7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2:23" ht="12.7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2:23" ht="13.5" thickBo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6"/>
      <c r="B111" s="181" t="s">
        <v>225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3"/>
      <c r="M111" s="76"/>
      <c r="N111" s="184" t="s">
        <v>226</v>
      </c>
      <c r="O111" s="172"/>
      <c r="P111" s="172"/>
      <c r="Q111" s="172"/>
      <c r="R111" s="172"/>
      <c r="S111" s="172"/>
      <c r="T111" s="172"/>
      <c r="U111" s="172"/>
      <c r="V111" s="172"/>
      <c r="W111" s="187"/>
    </row>
    <row r="112" spans="2:23" ht="12.75">
      <c r="B112" s="77" t="s">
        <v>58</v>
      </c>
      <c r="C112" s="78" t="s">
        <v>14</v>
      </c>
      <c r="D112" s="78" t="s">
        <v>10</v>
      </c>
      <c r="E112" s="78" t="s">
        <v>11</v>
      </c>
      <c r="F112" s="79" t="s">
        <v>130</v>
      </c>
      <c r="G112" s="56" t="s">
        <v>60</v>
      </c>
      <c r="H112" s="56" t="s">
        <v>9</v>
      </c>
      <c r="I112" s="56" t="s">
        <v>10</v>
      </c>
      <c r="J112" s="56" t="s">
        <v>10</v>
      </c>
      <c r="K112" s="56" t="s">
        <v>11</v>
      </c>
      <c r="L112" s="57" t="s">
        <v>130</v>
      </c>
      <c r="M112" s="34"/>
      <c r="N112" s="58" t="s">
        <v>60</v>
      </c>
      <c r="O112" s="59" t="s">
        <v>9</v>
      </c>
      <c r="P112" s="59" t="s">
        <v>10</v>
      </c>
      <c r="Q112" s="59" t="s">
        <v>11</v>
      </c>
      <c r="R112" s="56" t="s">
        <v>130</v>
      </c>
      <c r="S112" s="59" t="s">
        <v>60</v>
      </c>
      <c r="T112" s="59" t="s">
        <v>9</v>
      </c>
      <c r="U112" s="68" t="s">
        <v>10</v>
      </c>
      <c r="V112" s="68" t="s">
        <v>11</v>
      </c>
      <c r="W112" s="72" t="s">
        <v>130</v>
      </c>
    </row>
    <row r="113" spans="2:23" ht="12.75">
      <c r="B113" s="55">
        <v>1</v>
      </c>
      <c r="C113" s="36" t="s">
        <v>14</v>
      </c>
      <c r="D113" s="56">
        <v>82</v>
      </c>
      <c r="E113" s="56">
        <v>69</v>
      </c>
      <c r="F113" s="56"/>
      <c r="G113" s="56">
        <v>42</v>
      </c>
      <c r="H113" s="56" t="s">
        <v>63</v>
      </c>
      <c r="I113" s="26"/>
      <c r="J113" s="26"/>
      <c r="K113" s="56"/>
      <c r="L113" s="57"/>
      <c r="M113" s="31"/>
      <c r="N113" s="58">
        <v>1</v>
      </c>
      <c r="O113" s="59" t="s">
        <v>148</v>
      </c>
      <c r="P113" s="59">
        <v>1</v>
      </c>
      <c r="Q113" s="59">
        <v>2</v>
      </c>
      <c r="R113" s="59"/>
      <c r="S113" s="59"/>
      <c r="T113" s="59"/>
      <c r="U113" s="59"/>
      <c r="V113" s="59"/>
      <c r="W113" s="62"/>
    </row>
    <row r="114" spans="2:23" ht="12.75">
      <c r="B114" s="55">
        <v>2</v>
      </c>
      <c r="C114" s="56" t="s">
        <v>15</v>
      </c>
      <c r="D114" s="56">
        <v>5</v>
      </c>
      <c r="E114" s="36">
        <v>8</v>
      </c>
      <c r="F114" s="56"/>
      <c r="G114" s="56">
        <v>43</v>
      </c>
      <c r="H114" s="56" t="s">
        <v>64</v>
      </c>
      <c r="I114" s="26"/>
      <c r="J114" s="36"/>
      <c r="K114" s="56"/>
      <c r="L114" s="57"/>
      <c r="M114" s="31"/>
      <c r="N114" s="58">
        <v>2</v>
      </c>
      <c r="O114" s="59" t="s">
        <v>150</v>
      </c>
      <c r="P114" s="59">
        <v>2</v>
      </c>
      <c r="Q114" s="59"/>
      <c r="R114" s="59"/>
      <c r="S114" s="59"/>
      <c r="T114" s="59"/>
      <c r="U114" s="36"/>
      <c r="V114" s="36"/>
      <c r="W114" s="62"/>
    </row>
    <row r="115" spans="2:23" ht="12.75">
      <c r="B115" s="55">
        <v>3</v>
      </c>
      <c r="C115" s="56" t="s">
        <v>16</v>
      </c>
      <c r="D115" s="56">
        <v>16</v>
      </c>
      <c r="E115" s="56">
        <v>11</v>
      </c>
      <c r="F115" s="56"/>
      <c r="G115" s="56">
        <v>44</v>
      </c>
      <c r="H115" s="56" t="s">
        <v>65</v>
      </c>
      <c r="I115" s="26"/>
      <c r="J115" s="26"/>
      <c r="K115" s="56"/>
      <c r="L115" s="57"/>
      <c r="M115" s="31"/>
      <c r="N115" s="58">
        <v>3</v>
      </c>
      <c r="O115" s="59" t="s">
        <v>140</v>
      </c>
      <c r="P115" s="59"/>
      <c r="Q115" s="59"/>
      <c r="R115" s="59"/>
      <c r="S115" s="59"/>
      <c r="T115" s="59"/>
      <c r="U115" s="36"/>
      <c r="V115" s="36"/>
      <c r="W115" s="62"/>
    </row>
    <row r="116" spans="2:23" ht="12.75">
      <c r="B116" s="55">
        <v>4</v>
      </c>
      <c r="C116" s="56" t="s">
        <v>17</v>
      </c>
      <c r="D116" s="56">
        <v>6</v>
      </c>
      <c r="E116" s="56">
        <v>9</v>
      </c>
      <c r="F116" s="56"/>
      <c r="G116" s="56">
        <v>45</v>
      </c>
      <c r="H116" s="56" t="s">
        <v>66</v>
      </c>
      <c r="I116" s="36"/>
      <c r="J116" s="36">
        <v>4</v>
      </c>
      <c r="K116" s="56">
        <v>4</v>
      </c>
      <c r="L116" s="57"/>
      <c r="M116" s="31"/>
      <c r="N116" s="58">
        <v>4</v>
      </c>
      <c r="O116" s="59" t="s">
        <v>145</v>
      </c>
      <c r="P116" s="59">
        <v>6</v>
      </c>
      <c r="Q116" s="59">
        <v>7</v>
      </c>
      <c r="R116" s="59"/>
      <c r="S116" s="59"/>
      <c r="T116" s="59"/>
      <c r="U116" s="36"/>
      <c r="V116" s="36"/>
      <c r="W116" s="62"/>
    </row>
    <row r="117" spans="2:23" ht="12.75">
      <c r="B117" s="55">
        <v>5</v>
      </c>
      <c r="C117" s="56" t="s">
        <v>18</v>
      </c>
      <c r="D117" s="56">
        <v>3</v>
      </c>
      <c r="E117" s="56">
        <v>3</v>
      </c>
      <c r="F117" s="56"/>
      <c r="G117" s="56">
        <v>46</v>
      </c>
      <c r="H117" s="56" t="s">
        <v>67</v>
      </c>
      <c r="I117" s="36"/>
      <c r="J117" s="36"/>
      <c r="K117" s="56"/>
      <c r="L117" s="57"/>
      <c r="M117" s="31"/>
      <c r="N117" s="58">
        <v>5</v>
      </c>
      <c r="O117" s="59" t="s">
        <v>147</v>
      </c>
      <c r="P117" s="59"/>
      <c r="Q117" s="59"/>
      <c r="R117" s="59"/>
      <c r="S117" s="59"/>
      <c r="T117" s="59"/>
      <c r="U117" s="36"/>
      <c r="V117" s="36"/>
      <c r="W117" s="62"/>
    </row>
    <row r="118" spans="2:23" ht="12.75">
      <c r="B118" s="55">
        <v>6</v>
      </c>
      <c r="C118" s="56" t="s">
        <v>19</v>
      </c>
      <c r="D118" s="56">
        <v>40</v>
      </c>
      <c r="E118" s="56">
        <v>103</v>
      </c>
      <c r="F118" s="56"/>
      <c r="G118" s="56">
        <v>47</v>
      </c>
      <c r="H118" s="56" t="s">
        <v>68</v>
      </c>
      <c r="I118" s="36"/>
      <c r="J118" s="36"/>
      <c r="K118" s="56">
        <v>1</v>
      </c>
      <c r="L118" s="57"/>
      <c r="M118" s="31"/>
      <c r="N118" s="58">
        <v>6</v>
      </c>
      <c r="O118" s="59" t="s">
        <v>181</v>
      </c>
      <c r="P118" s="59"/>
      <c r="Q118" s="59"/>
      <c r="R118" s="59"/>
      <c r="S118" s="59"/>
      <c r="T118" s="59"/>
      <c r="U118" s="36"/>
      <c r="V118" s="36"/>
      <c r="W118" s="62"/>
    </row>
    <row r="119" spans="2:23" ht="12.75">
      <c r="B119" s="55">
        <v>7</v>
      </c>
      <c r="C119" s="56" t="s">
        <v>20</v>
      </c>
      <c r="D119" s="56">
        <v>15</v>
      </c>
      <c r="E119" s="56">
        <v>7</v>
      </c>
      <c r="F119" s="56"/>
      <c r="G119" s="56">
        <v>48</v>
      </c>
      <c r="H119" s="56" t="s">
        <v>69</v>
      </c>
      <c r="I119" s="36"/>
      <c r="J119" s="36"/>
      <c r="K119" s="56"/>
      <c r="L119" s="57"/>
      <c r="M119" s="31"/>
      <c r="N119" s="58">
        <v>7</v>
      </c>
      <c r="O119" s="59" t="s">
        <v>139</v>
      </c>
      <c r="P119" s="59"/>
      <c r="Q119" s="59"/>
      <c r="R119" s="59"/>
      <c r="S119" s="59"/>
      <c r="T119" s="59"/>
      <c r="U119" s="36"/>
      <c r="V119" s="36"/>
      <c r="W119" s="62"/>
    </row>
    <row r="120" spans="2:23" ht="12.75">
      <c r="B120" s="55">
        <v>8</v>
      </c>
      <c r="C120" s="56" t="s">
        <v>21</v>
      </c>
      <c r="D120" s="56">
        <v>50</v>
      </c>
      <c r="E120" s="56">
        <v>54</v>
      </c>
      <c r="F120" s="56"/>
      <c r="G120" s="56">
        <v>49</v>
      </c>
      <c r="H120" s="56" t="s">
        <v>47</v>
      </c>
      <c r="I120" s="36"/>
      <c r="J120" s="36">
        <v>32</v>
      </c>
      <c r="K120" s="36">
        <v>21</v>
      </c>
      <c r="L120" s="57"/>
      <c r="M120" s="31"/>
      <c r="N120" s="58">
        <v>8</v>
      </c>
      <c r="O120" s="59" t="s">
        <v>194</v>
      </c>
      <c r="P120" s="59"/>
      <c r="Q120" s="59"/>
      <c r="R120" s="59"/>
      <c r="S120" s="59"/>
      <c r="T120" s="59"/>
      <c r="U120" s="36"/>
      <c r="V120" s="36"/>
      <c r="W120" s="62"/>
    </row>
    <row r="121" spans="2:23" ht="12.75">
      <c r="B121" s="55">
        <v>9</v>
      </c>
      <c r="C121" s="56" t="s">
        <v>22</v>
      </c>
      <c r="D121" s="56"/>
      <c r="E121" s="56">
        <v>1</v>
      </c>
      <c r="F121" s="56"/>
      <c r="G121" s="56">
        <v>50</v>
      </c>
      <c r="H121" s="56" t="s">
        <v>48</v>
      </c>
      <c r="I121" s="36"/>
      <c r="J121" s="36">
        <v>6</v>
      </c>
      <c r="K121" s="56"/>
      <c r="L121" s="57"/>
      <c r="M121" s="31"/>
      <c r="N121" s="58">
        <v>9</v>
      </c>
      <c r="O121" s="59" t="s">
        <v>195</v>
      </c>
      <c r="P121" s="59">
        <v>1</v>
      </c>
      <c r="Q121" s="59">
        <v>2</v>
      </c>
      <c r="R121" s="59"/>
      <c r="S121" s="59"/>
      <c r="T121" s="59"/>
      <c r="U121" s="36"/>
      <c r="V121" s="36"/>
      <c r="W121" s="62"/>
    </row>
    <row r="122" spans="2:23" ht="12.75">
      <c r="B122" s="55">
        <v>10</v>
      </c>
      <c r="C122" s="56" t="s">
        <v>23</v>
      </c>
      <c r="D122" s="56">
        <v>14</v>
      </c>
      <c r="E122" s="56">
        <v>14</v>
      </c>
      <c r="F122" s="56"/>
      <c r="G122" s="56">
        <v>51</v>
      </c>
      <c r="H122" s="56" t="s">
        <v>49</v>
      </c>
      <c r="I122" s="36"/>
      <c r="J122" s="36">
        <v>2</v>
      </c>
      <c r="K122" s="56">
        <v>1</v>
      </c>
      <c r="L122" s="57"/>
      <c r="M122" s="31"/>
      <c r="N122" s="58">
        <v>10</v>
      </c>
      <c r="O122" s="36" t="s">
        <v>144</v>
      </c>
      <c r="P122" s="36"/>
      <c r="Q122" s="36"/>
      <c r="R122" s="59"/>
      <c r="S122" s="59"/>
      <c r="T122" s="59"/>
      <c r="U122" s="36"/>
      <c r="V122" s="36"/>
      <c r="W122" s="62"/>
    </row>
    <row r="123" spans="2:23" ht="12.75">
      <c r="B123" s="55">
        <v>11</v>
      </c>
      <c r="C123" s="56" t="s">
        <v>24</v>
      </c>
      <c r="D123" s="56">
        <v>5</v>
      </c>
      <c r="E123" s="56">
        <v>10</v>
      </c>
      <c r="F123" s="56"/>
      <c r="G123" s="56">
        <v>52</v>
      </c>
      <c r="H123" s="56" t="s">
        <v>70</v>
      </c>
      <c r="I123" s="26"/>
      <c r="J123" s="26"/>
      <c r="K123" s="56"/>
      <c r="L123" s="57"/>
      <c r="M123" s="31"/>
      <c r="N123" s="58">
        <v>11</v>
      </c>
      <c r="O123" s="73" t="s">
        <v>164</v>
      </c>
      <c r="P123" s="73">
        <v>1</v>
      </c>
      <c r="Q123" s="73">
        <v>1</v>
      </c>
      <c r="R123" s="59"/>
      <c r="S123" s="59"/>
      <c r="T123" s="59"/>
      <c r="U123" s="36"/>
      <c r="V123" s="36"/>
      <c r="W123" s="62"/>
    </row>
    <row r="124" spans="2:23" ht="12.75">
      <c r="B124" s="55">
        <v>12</v>
      </c>
      <c r="C124" s="56" t="s">
        <v>25</v>
      </c>
      <c r="D124" s="36">
        <v>11</v>
      </c>
      <c r="E124" s="56">
        <v>39</v>
      </c>
      <c r="F124" s="56"/>
      <c r="G124" s="100"/>
      <c r="H124" s="56"/>
      <c r="I124" s="26"/>
      <c r="J124" s="26"/>
      <c r="K124" s="56"/>
      <c r="L124" s="57"/>
      <c r="M124" s="31"/>
      <c r="N124" s="58">
        <v>12</v>
      </c>
      <c r="O124" s="36" t="s">
        <v>142</v>
      </c>
      <c r="P124" s="36">
        <v>1</v>
      </c>
      <c r="Q124" s="36">
        <v>1</v>
      </c>
      <c r="R124" s="59"/>
      <c r="S124" s="59"/>
      <c r="T124" s="59"/>
      <c r="U124" s="36"/>
      <c r="V124" s="36"/>
      <c r="W124" s="62"/>
    </row>
    <row r="125" spans="2:23" ht="12.75">
      <c r="B125" s="55">
        <v>13</v>
      </c>
      <c r="C125" s="56" t="s">
        <v>26</v>
      </c>
      <c r="D125" s="56">
        <v>39</v>
      </c>
      <c r="E125" s="56">
        <v>66</v>
      </c>
      <c r="F125" s="56"/>
      <c r="G125" s="100"/>
      <c r="H125" s="56"/>
      <c r="I125" s="26"/>
      <c r="J125" s="26"/>
      <c r="K125" s="56"/>
      <c r="L125" s="57"/>
      <c r="M125" s="31"/>
      <c r="N125" s="58">
        <v>13</v>
      </c>
      <c r="O125" s="36" t="s">
        <v>141</v>
      </c>
      <c r="P125" s="100">
        <v>2</v>
      </c>
      <c r="Q125" s="100">
        <v>2</v>
      </c>
      <c r="R125" s="59"/>
      <c r="S125" s="59"/>
      <c r="T125" s="59"/>
      <c r="U125" s="36"/>
      <c r="V125" s="36"/>
      <c r="W125" s="25"/>
    </row>
    <row r="126" spans="2:23" ht="12.75">
      <c r="B126" s="55">
        <v>14</v>
      </c>
      <c r="C126" s="56" t="s">
        <v>71</v>
      </c>
      <c r="D126" s="56"/>
      <c r="E126" s="56"/>
      <c r="F126" s="56"/>
      <c r="G126" s="56">
        <v>53</v>
      </c>
      <c r="H126" s="56" t="s">
        <v>72</v>
      </c>
      <c r="I126" s="26"/>
      <c r="J126" s="26"/>
      <c r="K126" s="56"/>
      <c r="L126" s="57"/>
      <c r="M126" s="31"/>
      <c r="N126" s="58">
        <v>14</v>
      </c>
      <c r="O126" s="36" t="s">
        <v>199</v>
      </c>
      <c r="P126" s="36">
        <v>1</v>
      </c>
      <c r="Q126" s="36">
        <v>1</v>
      </c>
      <c r="R126" s="59"/>
      <c r="S126" s="59"/>
      <c r="T126" s="59"/>
      <c r="U126" s="26"/>
      <c r="V126" s="26"/>
      <c r="W126" s="25"/>
    </row>
    <row r="127" spans="2:23" ht="12.75">
      <c r="B127" s="55">
        <v>15</v>
      </c>
      <c r="C127" s="56" t="s">
        <v>73</v>
      </c>
      <c r="D127" s="56"/>
      <c r="E127" s="56"/>
      <c r="F127" s="56"/>
      <c r="G127" s="56">
        <v>54</v>
      </c>
      <c r="H127" s="56" t="s">
        <v>74</v>
      </c>
      <c r="I127" s="56"/>
      <c r="J127" s="56">
        <v>1</v>
      </c>
      <c r="K127" s="56"/>
      <c r="L127" s="57"/>
      <c r="M127" s="31"/>
      <c r="N127" s="58">
        <v>15</v>
      </c>
      <c r="O127" s="59" t="s">
        <v>170</v>
      </c>
      <c r="P127" s="59">
        <v>1</v>
      </c>
      <c r="Q127" s="59">
        <v>1</v>
      </c>
      <c r="R127" s="59"/>
      <c r="S127" s="59"/>
      <c r="T127" s="59"/>
      <c r="U127" s="26"/>
      <c r="V127" s="26"/>
      <c r="W127" s="62"/>
    </row>
    <row r="128" spans="2:23" ht="12.75">
      <c r="B128" s="55">
        <v>16</v>
      </c>
      <c r="C128" s="56" t="s">
        <v>28</v>
      </c>
      <c r="D128" s="56">
        <v>4</v>
      </c>
      <c r="E128" s="36">
        <v>7</v>
      </c>
      <c r="F128" s="56"/>
      <c r="G128" s="56">
        <v>55</v>
      </c>
      <c r="H128" s="56" t="s">
        <v>50</v>
      </c>
      <c r="I128" s="36"/>
      <c r="J128" s="36"/>
      <c r="K128" s="56"/>
      <c r="L128" s="57"/>
      <c r="M128" s="31"/>
      <c r="N128" s="58">
        <v>16</v>
      </c>
      <c r="O128" s="59" t="s">
        <v>172</v>
      </c>
      <c r="P128" s="59"/>
      <c r="Q128" s="59">
        <v>4</v>
      </c>
      <c r="R128" s="59"/>
      <c r="S128" s="59"/>
      <c r="T128" s="59"/>
      <c r="U128" s="36"/>
      <c r="V128" s="36"/>
      <c r="W128" s="62"/>
    </row>
    <row r="129" spans="2:23" ht="12.75">
      <c r="B129" s="55">
        <v>17</v>
      </c>
      <c r="C129" s="56" t="s">
        <v>29</v>
      </c>
      <c r="D129" s="56">
        <v>1</v>
      </c>
      <c r="E129" s="36">
        <v>2</v>
      </c>
      <c r="F129" s="56"/>
      <c r="G129" s="56">
        <v>56</v>
      </c>
      <c r="H129" s="56" t="s">
        <v>76</v>
      </c>
      <c r="I129" s="36"/>
      <c r="J129" s="36"/>
      <c r="K129" s="56"/>
      <c r="L129" s="57"/>
      <c r="M129" s="31"/>
      <c r="N129" s="58">
        <v>17</v>
      </c>
      <c r="O129" s="59" t="s">
        <v>216</v>
      </c>
      <c r="P129" s="59"/>
      <c r="Q129" s="59">
        <v>1</v>
      </c>
      <c r="R129" s="59"/>
      <c r="S129" s="59"/>
      <c r="T129" s="59"/>
      <c r="U129" s="36"/>
      <c r="V129" s="36"/>
      <c r="W129" s="62"/>
    </row>
    <row r="130" spans="2:23" ht="12.75">
      <c r="B130" s="55">
        <v>18</v>
      </c>
      <c r="C130" s="56" t="s">
        <v>30</v>
      </c>
      <c r="D130" s="80">
        <v>1339</v>
      </c>
      <c r="E130" s="81">
        <v>1332</v>
      </c>
      <c r="F130" s="56"/>
      <c r="G130" s="56">
        <v>57</v>
      </c>
      <c r="H130" s="56" t="s">
        <v>51</v>
      </c>
      <c r="I130" s="36"/>
      <c r="J130" s="36">
        <v>3</v>
      </c>
      <c r="K130" s="56">
        <v>3</v>
      </c>
      <c r="L130" s="57"/>
      <c r="M130" s="31"/>
      <c r="N130" s="58">
        <v>18</v>
      </c>
      <c r="O130" s="59"/>
      <c r="P130" s="59"/>
      <c r="Q130" s="59"/>
      <c r="R130" s="59"/>
      <c r="S130" s="59"/>
      <c r="T130" s="59"/>
      <c r="U130" s="36"/>
      <c r="V130" s="36"/>
      <c r="W130" s="62"/>
    </row>
    <row r="131" spans="2:23" ht="12.75">
      <c r="B131" s="55">
        <v>19</v>
      </c>
      <c r="C131" s="56" t="s">
        <v>31</v>
      </c>
      <c r="D131" s="56">
        <v>77</v>
      </c>
      <c r="E131" s="56">
        <v>68</v>
      </c>
      <c r="F131" s="56"/>
      <c r="G131" s="56">
        <v>58</v>
      </c>
      <c r="H131" s="56" t="s">
        <v>77</v>
      </c>
      <c r="I131" s="36"/>
      <c r="J131" s="36">
        <v>594</v>
      </c>
      <c r="K131" s="56">
        <v>209</v>
      </c>
      <c r="L131" s="57"/>
      <c r="M131" s="31"/>
      <c r="N131" s="58">
        <v>19</v>
      </c>
      <c r="O131" s="59"/>
      <c r="P131" s="59"/>
      <c r="Q131" s="59"/>
      <c r="R131" s="59"/>
      <c r="S131" s="59"/>
      <c r="T131" s="59"/>
      <c r="U131" s="36"/>
      <c r="V131" s="36"/>
      <c r="W131" s="62"/>
    </row>
    <row r="132" spans="2:23" ht="12.75">
      <c r="B132" s="55">
        <v>20</v>
      </c>
      <c r="C132" s="56" t="s">
        <v>32</v>
      </c>
      <c r="D132" s="56">
        <v>14</v>
      </c>
      <c r="E132" s="56">
        <v>11</v>
      </c>
      <c r="F132" s="56"/>
      <c r="G132" s="56">
        <v>59</v>
      </c>
      <c r="H132" s="56" t="s">
        <v>75</v>
      </c>
      <c r="I132" s="36"/>
      <c r="J132" s="36"/>
      <c r="K132" s="56"/>
      <c r="L132" s="57"/>
      <c r="M132" s="31"/>
      <c r="N132" s="58">
        <v>20</v>
      </c>
      <c r="O132" s="59"/>
      <c r="P132" s="59"/>
      <c r="Q132" s="59"/>
      <c r="R132" s="59"/>
      <c r="S132" s="59"/>
      <c r="T132" s="59"/>
      <c r="U132" s="36"/>
      <c r="V132" s="36"/>
      <c r="W132" s="62"/>
    </row>
    <row r="133" spans="2:23" ht="12.75">
      <c r="B133" s="55">
        <v>21</v>
      </c>
      <c r="C133" s="56" t="s">
        <v>33</v>
      </c>
      <c r="D133" s="56"/>
      <c r="E133" s="56">
        <v>4</v>
      </c>
      <c r="F133" s="56"/>
      <c r="G133" s="56">
        <v>60</v>
      </c>
      <c r="H133" s="56" t="s">
        <v>53</v>
      </c>
      <c r="I133" s="26"/>
      <c r="J133" s="36"/>
      <c r="K133" s="56"/>
      <c r="L133" s="57"/>
      <c r="M133" s="31"/>
      <c r="N133" s="58">
        <v>21</v>
      </c>
      <c r="O133" s="59"/>
      <c r="P133" s="59"/>
      <c r="Q133" s="59"/>
      <c r="R133" s="59"/>
      <c r="S133" s="59"/>
      <c r="T133" s="59"/>
      <c r="U133" s="36"/>
      <c r="V133" s="36"/>
      <c r="W133" s="62"/>
    </row>
    <row r="134" spans="2:23" ht="12.75">
      <c r="B134" s="55">
        <v>22</v>
      </c>
      <c r="C134" s="56" t="s">
        <v>34</v>
      </c>
      <c r="D134" s="56">
        <v>4</v>
      </c>
      <c r="E134" s="56">
        <v>6</v>
      </c>
      <c r="F134" s="56"/>
      <c r="G134" s="56">
        <v>61</v>
      </c>
      <c r="H134" s="56" t="s">
        <v>78</v>
      </c>
      <c r="I134" s="56"/>
      <c r="J134" s="56"/>
      <c r="K134" s="56"/>
      <c r="L134" s="57"/>
      <c r="M134" s="31"/>
      <c r="N134" s="58">
        <v>22</v>
      </c>
      <c r="O134" s="59"/>
      <c r="P134" s="59"/>
      <c r="Q134" s="59"/>
      <c r="R134" s="59"/>
      <c r="S134" s="59"/>
      <c r="T134" s="59"/>
      <c r="U134" s="36"/>
      <c r="V134" s="36"/>
      <c r="W134" s="62"/>
    </row>
    <row r="135" spans="2:23" ht="12.75">
      <c r="B135" s="55">
        <v>23</v>
      </c>
      <c r="C135" s="56" t="s">
        <v>79</v>
      </c>
      <c r="D135" s="56"/>
      <c r="E135" s="56">
        <v>8</v>
      </c>
      <c r="F135" s="56"/>
      <c r="G135" s="56">
        <v>62</v>
      </c>
      <c r="H135" s="56"/>
      <c r="I135" s="26"/>
      <c r="J135" s="26"/>
      <c r="K135" s="56"/>
      <c r="L135" s="57"/>
      <c r="M135" s="31"/>
      <c r="N135" s="58">
        <v>23</v>
      </c>
      <c r="O135" s="59"/>
      <c r="P135" s="59"/>
      <c r="Q135" s="59"/>
      <c r="R135" s="59"/>
      <c r="S135" s="59"/>
      <c r="T135" s="59"/>
      <c r="U135" s="36"/>
      <c r="V135" s="36"/>
      <c r="W135" s="62"/>
    </row>
    <row r="136" spans="2:23" ht="12.75">
      <c r="B136" s="55">
        <v>24</v>
      </c>
      <c r="C136" s="56" t="s">
        <v>80</v>
      </c>
      <c r="D136" s="36"/>
      <c r="E136" s="56"/>
      <c r="F136" s="56"/>
      <c r="G136" s="56"/>
      <c r="H136" s="56"/>
      <c r="I136" s="26"/>
      <c r="J136" s="26"/>
      <c r="K136" s="56"/>
      <c r="L136" s="57"/>
      <c r="M136" s="31"/>
      <c r="N136" s="58">
        <v>24</v>
      </c>
      <c r="O136" s="59"/>
      <c r="P136" s="59"/>
      <c r="Q136" s="59"/>
      <c r="R136" s="59"/>
      <c r="S136" s="59"/>
      <c r="T136" s="59"/>
      <c r="U136" s="36"/>
      <c r="V136" s="36"/>
      <c r="W136" s="62"/>
    </row>
    <row r="137" spans="2:23" ht="12.75">
      <c r="B137" s="55">
        <v>25</v>
      </c>
      <c r="C137" s="56" t="s">
        <v>81</v>
      </c>
      <c r="D137" s="56">
        <v>13</v>
      </c>
      <c r="E137" s="56">
        <v>12</v>
      </c>
      <c r="F137" s="56"/>
      <c r="G137" s="56"/>
      <c r="H137" s="56"/>
      <c r="I137" s="26"/>
      <c r="J137" s="26"/>
      <c r="K137" s="56"/>
      <c r="L137" s="57"/>
      <c r="M137" s="31"/>
      <c r="N137" s="58">
        <v>25</v>
      </c>
      <c r="O137" s="59"/>
      <c r="P137" s="59"/>
      <c r="Q137" s="59"/>
      <c r="R137" s="59"/>
      <c r="S137" s="59"/>
      <c r="T137" s="59"/>
      <c r="U137" s="36"/>
      <c r="V137" s="36"/>
      <c r="W137" s="62"/>
    </row>
    <row r="138" spans="2:23" ht="12.75">
      <c r="B138" s="55">
        <v>26</v>
      </c>
      <c r="C138" s="56" t="s">
        <v>35</v>
      </c>
      <c r="D138" s="56">
        <v>30</v>
      </c>
      <c r="E138" s="56">
        <v>28</v>
      </c>
      <c r="F138" s="56"/>
      <c r="G138" s="56"/>
      <c r="H138" s="56"/>
      <c r="I138" s="26"/>
      <c r="J138" s="26"/>
      <c r="K138" s="56"/>
      <c r="L138" s="57"/>
      <c r="M138" s="31"/>
      <c r="N138" s="58">
        <v>26</v>
      </c>
      <c r="O138" s="59"/>
      <c r="P138" s="59"/>
      <c r="Q138" s="59"/>
      <c r="R138" s="59"/>
      <c r="S138" s="59"/>
      <c r="T138" s="59"/>
      <c r="U138" s="36"/>
      <c r="V138" s="36"/>
      <c r="W138" s="62"/>
    </row>
    <row r="139" spans="2:23" ht="12.75">
      <c r="B139" s="55">
        <v>27</v>
      </c>
      <c r="C139" s="56" t="s">
        <v>36</v>
      </c>
      <c r="D139" s="36">
        <v>1</v>
      </c>
      <c r="E139" s="56">
        <v>1</v>
      </c>
      <c r="F139" s="56"/>
      <c r="G139" s="56">
        <v>63</v>
      </c>
      <c r="H139" s="56" t="s">
        <v>82</v>
      </c>
      <c r="I139" s="36"/>
      <c r="J139" s="36"/>
      <c r="K139" s="56">
        <v>1</v>
      </c>
      <c r="L139" s="57"/>
      <c r="M139" s="31"/>
      <c r="N139" s="58">
        <v>27</v>
      </c>
      <c r="O139" s="59"/>
      <c r="P139" s="59"/>
      <c r="Q139" s="59"/>
      <c r="R139" s="59"/>
      <c r="S139" s="59"/>
      <c r="T139" s="59"/>
      <c r="U139" s="36"/>
      <c r="V139" s="36"/>
      <c r="W139" s="62"/>
    </row>
    <row r="140" spans="2:23" ht="12.75">
      <c r="B140" s="55">
        <v>28</v>
      </c>
      <c r="C140" s="56" t="s">
        <v>37</v>
      </c>
      <c r="D140" s="56">
        <v>4</v>
      </c>
      <c r="E140" s="56">
        <v>1</v>
      </c>
      <c r="F140" s="56"/>
      <c r="G140" s="56">
        <v>64</v>
      </c>
      <c r="H140" s="56" t="s">
        <v>83</v>
      </c>
      <c r="I140" s="36"/>
      <c r="J140" s="36"/>
      <c r="K140" s="56"/>
      <c r="L140" s="57"/>
      <c r="M140" s="31"/>
      <c r="N140" s="58">
        <v>28</v>
      </c>
      <c r="O140" s="59"/>
      <c r="P140" s="59"/>
      <c r="Q140" s="59"/>
      <c r="R140" s="59"/>
      <c r="S140" s="59"/>
      <c r="T140" s="59"/>
      <c r="U140" s="36"/>
      <c r="V140" s="36"/>
      <c r="W140" s="62"/>
    </row>
    <row r="141" spans="2:23" ht="12.75">
      <c r="B141" s="55">
        <v>29</v>
      </c>
      <c r="C141" s="56" t="s">
        <v>38</v>
      </c>
      <c r="D141" s="56">
        <v>5</v>
      </c>
      <c r="E141" s="36">
        <v>5</v>
      </c>
      <c r="F141" s="56"/>
      <c r="G141" s="56">
        <v>65</v>
      </c>
      <c r="H141" s="56" t="s">
        <v>84</v>
      </c>
      <c r="I141" s="36"/>
      <c r="J141" s="86">
        <v>3</v>
      </c>
      <c r="K141" s="36">
        <v>5</v>
      </c>
      <c r="L141" s="57"/>
      <c r="M141" s="31"/>
      <c r="N141" s="58">
        <v>29</v>
      </c>
      <c r="O141" s="36"/>
      <c r="P141" s="36"/>
      <c r="Q141" s="36"/>
      <c r="R141" s="36"/>
      <c r="S141" s="59"/>
      <c r="T141" s="59"/>
      <c r="U141" s="36"/>
      <c r="V141" s="36"/>
      <c r="W141" s="62"/>
    </row>
    <row r="142" spans="2:23" ht="12.75">
      <c r="B142" s="55">
        <v>30</v>
      </c>
      <c r="C142" s="56" t="s">
        <v>39</v>
      </c>
      <c r="D142" s="56">
        <v>2</v>
      </c>
      <c r="E142" s="36">
        <v>3</v>
      </c>
      <c r="F142" s="56"/>
      <c r="G142" s="56">
        <v>66</v>
      </c>
      <c r="H142" s="56" t="s">
        <v>85</v>
      </c>
      <c r="I142" s="26"/>
      <c r="J142" s="36"/>
      <c r="K142" s="56">
        <v>4</v>
      </c>
      <c r="L142" s="57"/>
      <c r="M142" s="31"/>
      <c r="N142" s="58">
        <v>30</v>
      </c>
      <c r="O142" s="36"/>
      <c r="P142" s="36"/>
      <c r="Q142" s="36"/>
      <c r="R142" s="36"/>
      <c r="S142" s="59"/>
      <c r="T142" s="59"/>
      <c r="U142" s="36"/>
      <c r="V142" s="36"/>
      <c r="W142" s="62"/>
    </row>
    <row r="143" spans="2:23" ht="12.75">
      <c r="B143" s="55">
        <v>31</v>
      </c>
      <c r="C143" s="56" t="s">
        <v>86</v>
      </c>
      <c r="D143" s="56">
        <v>2</v>
      </c>
      <c r="E143" s="56">
        <v>2</v>
      </c>
      <c r="F143" s="56"/>
      <c r="G143" s="56">
        <v>67</v>
      </c>
      <c r="H143" s="56" t="s">
        <v>87</v>
      </c>
      <c r="I143" s="36"/>
      <c r="J143" s="36">
        <v>5</v>
      </c>
      <c r="K143" s="36">
        <v>1</v>
      </c>
      <c r="L143" s="57"/>
      <c r="M143" s="31"/>
      <c r="N143" s="58">
        <v>31</v>
      </c>
      <c r="O143" s="36"/>
      <c r="P143" s="36"/>
      <c r="Q143" s="36"/>
      <c r="R143" s="36"/>
      <c r="S143" s="59"/>
      <c r="T143" s="59"/>
      <c r="U143" s="36"/>
      <c r="V143" s="36"/>
      <c r="W143" s="62"/>
    </row>
    <row r="144" spans="2:23" ht="12.75">
      <c r="B144" s="55">
        <v>32</v>
      </c>
      <c r="C144" s="56" t="s">
        <v>40</v>
      </c>
      <c r="D144" s="56">
        <v>1</v>
      </c>
      <c r="E144" s="36">
        <v>1</v>
      </c>
      <c r="F144" s="56"/>
      <c r="G144" s="56">
        <v>68</v>
      </c>
      <c r="H144" s="56" t="s">
        <v>88</v>
      </c>
      <c r="I144" s="26"/>
      <c r="J144" s="56">
        <v>1</v>
      </c>
      <c r="K144" s="56"/>
      <c r="L144" s="57"/>
      <c r="M144" s="31"/>
      <c r="N144" s="58">
        <v>32</v>
      </c>
      <c r="O144" s="36"/>
      <c r="P144" s="36"/>
      <c r="Q144" s="36"/>
      <c r="R144" s="36"/>
      <c r="S144" s="59"/>
      <c r="T144" s="59"/>
      <c r="U144" s="36"/>
      <c r="V144" s="36"/>
      <c r="W144" s="62"/>
    </row>
    <row r="145" spans="2:23" ht="12.75">
      <c r="B145" s="55"/>
      <c r="C145" s="56"/>
      <c r="D145" s="56"/>
      <c r="E145" s="56"/>
      <c r="F145" s="56"/>
      <c r="G145" s="56"/>
      <c r="H145" s="56"/>
      <c r="I145" s="36"/>
      <c r="J145" s="36"/>
      <c r="K145" s="56"/>
      <c r="L145" s="57"/>
      <c r="M145" s="31"/>
      <c r="N145" s="58"/>
      <c r="O145" s="36"/>
      <c r="P145" s="36"/>
      <c r="Q145" s="36"/>
      <c r="R145" s="36"/>
      <c r="S145" s="59"/>
      <c r="T145" s="59"/>
      <c r="U145" s="36"/>
      <c r="V145" s="36"/>
      <c r="W145" s="62"/>
    </row>
    <row r="146" spans="2:23" ht="12.75">
      <c r="B146" s="55"/>
      <c r="C146" s="56"/>
      <c r="D146" s="56"/>
      <c r="E146" s="56"/>
      <c r="F146" s="56"/>
      <c r="G146" s="56"/>
      <c r="H146" s="56"/>
      <c r="I146" s="26"/>
      <c r="J146" s="26"/>
      <c r="K146" s="56"/>
      <c r="L146" s="57"/>
      <c r="M146" s="31"/>
      <c r="N146" s="58"/>
      <c r="O146" s="36"/>
      <c r="P146" s="36"/>
      <c r="Q146" s="36"/>
      <c r="R146" s="36"/>
      <c r="S146" s="59"/>
      <c r="T146" s="59"/>
      <c r="U146" s="36"/>
      <c r="V146" s="36"/>
      <c r="W146" s="62"/>
    </row>
    <row r="147" spans="2:23" ht="12.75">
      <c r="B147" s="55"/>
      <c r="C147" s="56"/>
      <c r="D147" s="56"/>
      <c r="E147" s="56"/>
      <c r="F147" s="56"/>
      <c r="G147" s="56"/>
      <c r="H147" s="56"/>
      <c r="I147" s="26"/>
      <c r="J147" s="26"/>
      <c r="K147" s="56"/>
      <c r="L147" s="57"/>
      <c r="M147" s="31"/>
      <c r="N147" s="58"/>
      <c r="O147" s="26"/>
      <c r="P147" s="26"/>
      <c r="Q147" s="26"/>
      <c r="R147" s="26"/>
      <c r="S147" s="59"/>
      <c r="T147" s="59"/>
      <c r="U147" s="36"/>
      <c r="V147" s="36"/>
      <c r="W147" s="62"/>
    </row>
    <row r="148" spans="2:23" ht="12.75">
      <c r="B148" s="55">
        <v>33</v>
      </c>
      <c r="C148" s="56" t="s">
        <v>41</v>
      </c>
      <c r="D148" s="56"/>
      <c r="E148" s="56"/>
      <c r="F148" s="56"/>
      <c r="G148" s="56"/>
      <c r="H148" s="56"/>
      <c r="I148" s="26"/>
      <c r="J148" s="26"/>
      <c r="K148" s="56"/>
      <c r="L148" s="57"/>
      <c r="M148" s="31"/>
      <c r="N148" s="58"/>
      <c r="O148" s="26"/>
      <c r="P148" s="26"/>
      <c r="Q148" s="26"/>
      <c r="R148" s="26"/>
      <c r="S148" s="59"/>
      <c r="T148" s="59"/>
      <c r="U148" s="36"/>
      <c r="V148" s="36"/>
      <c r="W148" s="62"/>
    </row>
    <row r="149" spans="2:23" ht="12.75">
      <c r="B149" s="55">
        <v>34</v>
      </c>
      <c r="C149" s="56" t="s">
        <v>42</v>
      </c>
      <c r="D149" s="56"/>
      <c r="E149" s="56"/>
      <c r="F149" s="56"/>
      <c r="G149" s="56"/>
      <c r="H149" s="56" t="s">
        <v>89</v>
      </c>
      <c r="I149" s="36"/>
      <c r="J149" s="36">
        <f>U153</f>
        <v>16</v>
      </c>
      <c r="K149" s="36">
        <f>V153</f>
        <v>22</v>
      </c>
      <c r="L149" s="62">
        <f>W153</f>
        <v>0</v>
      </c>
      <c r="M149" s="31"/>
      <c r="N149" s="58"/>
      <c r="O149" s="26"/>
      <c r="P149" s="26"/>
      <c r="Q149" s="26"/>
      <c r="R149" s="26"/>
      <c r="S149" s="59"/>
      <c r="T149" s="59"/>
      <c r="U149" s="36"/>
      <c r="V149" s="36"/>
      <c r="W149" s="62"/>
    </row>
    <row r="150" spans="2:23" ht="12.75">
      <c r="B150" s="55">
        <v>35</v>
      </c>
      <c r="C150" s="56" t="s">
        <v>43</v>
      </c>
      <c r="D150" s="56"/>
      <c r="E150" s="56"/>
      <c r="F150" s="56"/>
      <c r="G150" s="56"/>
      <c r="H150" s="56" t="s">
        <v>55</v>
      </c>
      <c r="I150" s="56">
        <f>SUM(D113:D158,I113:I149)</f>
        <v>1783</v>
      </c>
      <c r="J150" s="56">
        <f>SUM(D113:D158,J113:J149)</f>
        <v>2450</v>
      </c>
      <c r="K150" s="56">
        <f>SUM(E113:E158,K113:K149)</f>
        <v>2157</v>
      </c>
      <c r="L150" s="57">
        <f>SUM(F113:F158,L113:L149)</f>
        <v>0</v>
      </c>
      <c r="M150" s="31"/>
      <c r="N150" s="58"/>
      <c r="O150" s="36"/>
      <c r="P150" s="36"/>
      <c r="Q150" s="36"/>
      <c r="R150" s="36"/>
      <c r="S150" s="59"/>
      <c r="T150" s="59"/>
      <c r="U150" s="36"/>
      <c r="V150" s="36"/>
      <c r="W150" s="62"/>
    </row>
    <row r="151" spans="2:23" ht="12.75">
      <c r="B151" s="55">
        <v>36</v>
      </c>
      <c r="C151" s="56" t="s">
        <v>90</v>
      </c>
      <c r="D151" s="56"/>
      <c r="E151" s="56"/>
      <c r="F151" s="56"/>
      <c r="G151" s="56"/>
      <c r="H151" s="56" t="s">
        <v>56</v>
      </c>
      <c r="I151" s="56"/>
      <c r="J151" s="79">
        <v>369</v>
      </c>
      <c r="K151" s="79">
        <v>395</v>
      </c>
      <c r="L151" s="57"/>
      <c r="M151" s="31"/>
      <c r="N151" s="58"/>
      <c r="O151" s="36"/>
      <c r="P151" s="36"/>
      <c r="Q151" s="36"/>
      <c r="R151" s="36"/>
      <c r="S151" s="59"/>
      <c r="T151" s="59"/>
      <c r="U151" s="36"/>
      <c r="V151" s="36"/>
      <c r="W151" s="62"/>
    </row>
    <row r="152" spans="2:23" ht="12.75">
      <c r="B152" s="55">
        <v>37</v>
      </c>
      <c r="C152" s="56" t="s">
        <v>44</v>
      </c>
      <c r="D152" s="56"/>
      <c r="E152" s="56"/>
      <c r="F152" s="56"/>
      <c r="G152" s="56"/>
      <c r="H152" s="56" t="s">
        <v>91</v>
      </c>
      <c r="I152" s="56">
        <f>SUM(I150:I151)</f>
        <v>1783</v>
      </c>
      <c r="J152" s="56">
        <f>SUM(J150:J151)</f>
        <v>2819</v>
      </c>
      <c r="K152" s="56">
        <f>SUM(K150:K151)</f>
        <v>2552</v>
      </c>
      <c r="L152" s="57">
        <f>SUM(L150:L151)</f>
        <v>0</v>
      </c>
      <c r="M152" s="31"/>
      <c r="N152" s="58"/>
      <c r="O152" s="36"/>
      <c r="P152" s="36"/>
      <c r="Q152" s="36"/>
      <c r="R152" s="36"/>
      <c r="S152" s="59"/>
      <c r="T152" s="59"/>
      <c r="U152" s="36"/>
      <c r="V152" s="36"/>
      <c r="W152" s="62"/>
    </row>
    <row r="153" spans="2:23" ht="12.75">
      <c r="B153" s="55">
        <v>38</v>
      </c>
      <c r="C153" s="56" t="s">
        <v>45</v>
      </c>
      <c r="D153" s="56"/>
      <c r="E153" s="56"/>
      <c r="F153" s="56"/>
      <c r="G153" s="56"/>
      <c r="H153" s="56"/>
      <c r="I153" s="56"/>
      <c r="J153" s="79"/>
      <c r="K153" s="79"/>
      <c r="L153" s="57"/>
      <c r="M153" s="31"/>
      <c r="N153" s="58"/>
      <c r="O153" s="36"/>
      <c r="P153" s="36"/>
      <c r="Q153" s="36"/>
      <c r="R153" s="36"/>
      <c r="S153" s="59"/>
      <c r="T153" s="36" t="s">
        <v>6</v>
      </c>
      <c r="U153" s="36">
        <f>SUM(P113:P127)</f>
        <v>16</v>
      </c>
      <c r="V153" s="36">
        <f>SUM(Q113:Q135)</f>
        <v>22</v>
      </c>
      <c r="W153" s="62">
        <f>SUM(R113:R153)</f>
        <v>0</v>
      </c>
    </row>
    <row r="154" spans="2:23" ht="13.5" thickBot="1">
      <c r="B154" s="55">
        <v>39</v>
      </c>
      <c r="C154" s="56"/>
      <c r="D154" s="56"/>
      <c r="E154" s="56"/>
      <c r="F154" s="56"/>
      <c r="G154" s="56"/>
      <c r="H154" s="56"/>
      <c r="I154" s="26"/>
      <c r="J154" s="37"/>
      <c r="K154" s="79"/>
      <c r="L154" s="57"/>
      <c r="M154" s="31"/>
      <c r="N154" s="175" t="s">
        <v>94</v>
      </c>
      <c r="O154" s="176"/>
      <c r="P154" s="176"/>
      <c r="Q154" s="176"/>
      <c r="R154" s="176"/>
      <c r="S154" s="176"/>
      <c r="T154" s="176"/>
      <c r="U154" s="176"/>
      <c r="V154" s="176"/>
      <c r="W154" s="177"/>
    </row>
    <row r="155" spans="2:23" ht="12.75">
      <c r="B155" s="101"/>
      <c r="C155" s="100"/>
      <c r="D155" s="100"/>
      <c r="E155" s="100"/>
      <c r="F155" s="56"/>
      <c r="G155" s="56"/>
      <c r="H155" s="56"/>
      <c r="I155" s="26"/>
      <c r="J155" s="26"/>
      <c r="K155" s="26"/>
      <c r="L155" s="25"/>
      <c r="M155" s="31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2:23" ht="12.75">
      <c r="B156" s="55"/>
      <c r="C156" s="56"/>
      <c r="D156" s="56"/>
      <c r="E156" s="56"/>
      <c r="F156" s="56"/>
      <c r="G156" s="56"/>
      <c r="H156" s="56"/>
      <c r="I156" s="26"/>
      <c r="J156" s="26"/>
      <c r="K156" s="56"/>
      <c r="L156" s="5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2:23" ht="12.75">
      <c r="B157" s="55">
        <v>40</v>
      </c>
      <c r="C157" s="56" t="s">
        <v>92</v>
      </c>
      <c r="D157" s="56"/>
      <c r="E157" s="56"/>
      <c r="F157" s="56"/>
      <c r="G157" s="56"/>
      <c r="H157" s="56"/>
      <c r="I157" s="26"/>
      <c r="J157" s="26"/>
      <c r="K157" s="56"/>
      <c r="L157" s="57"/>
      <c r="M157" s="31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2:23" ht="12.75">
      <c r="B158" s="55">
        <v>41</v>
      </c>
      <c r="C158" s="56" t="s">
        <v>93</v>
      </c>
      <c r="D158" s="56"/>
      <c r="E158" s="56"/>
      <c r="F158" s="56"/>
      <c r="G158" s="56"/>
      <c r="H158" s="56"/>
      <c r="I158" s="26"/>
      <c r="J158" s="26"/>
      <c r="K158" s="56"/>
      <c r="L158" s="57"/>
      <c r="M158" s="31"/>
      <c r="N158" s="23"/>
      <c r="O158" s="34"/>
      <c r="P158" s="23"/>
      <c r="Q158" s="23"/>
      <c r="R158" s="23"/>
      <c r="S158" s="23"/>
      <c r="T158" s="23"/>
      <c r="U158" s="23"/>
      <c r="V158" s="23"/>
      <c r="W158" s="23"/>
    </row>
    <row r="159" spans="2:23" ht="12.75">
      <c r="B159" s="38"/>
      <c r="C159" s="56"/>
      <c r="D159" s="56"/>
      <c r="E159" s="56"/>
      <c r="F159" s="56"/>
      <c r="G159" s="56"/>
      <c r="H159" s="56"/>
      <c r="I159" s="56"/>
      <c r="J159" s="56"/>
      <c r="K159" s="56"/>
      <c r="L159" s="57"/>
      <c r="M159" s="31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2:23" ht="13.5" thickBot="1">
      <c r="B160" s="175" t="s">
        <v>127</v>
      </c>
      <c r="C160" s="176"/>
      <c r="D160" s="176"/>
      <c r="E160" s="176"/>
      <c r="F160" s="176"/>
      <c r="G160" s="176"/>
      <c r="H160" s="176"/>
      <c r="I160" s="176"/>
      <c r="J160" s="176"/>
      <c r="K160" s="176"/>
      <c r="L160" s="177"/>
      <c r="M160" s="31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2:23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76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2:23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3"/>
      <c r="O162" s="23"/>
      <c r="P162" s="23"/>
      <c r="Q162" s="23"/>
      <c r="R162" s="23"/>
      <c r="S162" s="82"/>
      <c r="T162" s="23"/>
      <c r="U162" s="23"/>
      <c r="V162" s="23"/>
      <c r="W162" s="23"/>
    </row>
    <row r="163" spans="2:23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2:23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2:23" ht="13.5" thickBot="1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2:23" ht="12.75">
      <c r="B166" s="178" t="s">
        <v>227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80"/>
      <c r="M166" s="23"/>
      <c r="N166" s="184" t="s">
        <v>228</v>
      </c>
      <c r="O166" s="172"/>
      <c r="P166" s="172"/>
      <c r="Q166" s="172"/>
      <c r="R166" s="172"/>
      <c r="S166" s="172"/>
      <c r="T166" s="172"/>
      <c r="U166" s="172"/>
      <c r="V166" s="172"/>
      <c r="W166" s="187"/>
    </row>
    <row r="167" spans="2:23" ht="12.75">
      <c r="B167" s="83" t="s">
        <v>58</v>
      </c>
      <c r="C167" s="36" t="s">
        <v>9</v>
      </c>
      <c r="D167" s="36" t="s">
        <v>10</v>
      </c>
      <c r="E167" s="36" t="s">
        <v>11</v>
      </c>
      <c r="F167" s="57" t="s">
        <v>130</v>
      </c>
      <c r="G167" s="36" t="s">
        <v>60</v>
      </c>
      <c r="H167" s="36" t="s">
        <v>9</v>
      </c>
      <c r="I167" s="36" t="s">
        <v>10</v>
      </c>
      <c r="J167" s="36" t="s">
        <v>10</v>
      </c>
      <c r="K167" s="36" t="s">
        <v>11</v>
      </c>
      <c r="L167" s="57" t="s">
        <v>130</v>
      </c>
      <c r="M167" s="84"/>
      <c r="N167" s="58" t="s">
        <v>60</v>
      </c>
      <c r="O167" s="59" t="s">
        <v>9</v>
      </c>
      <c r="P167" s="59" t="s">
        <v>10</v>
      </c>
      <c r="Q167" s="59" t="s">
        <v>11</v>
      </c>
      <c r="R167" s="36" t="s">
        <v>61</v>
      </c>
      <c r="S167" s="59" t="s">
        <v>60</v>
      </c>
      <c r="T167" s="59" t="s">
        <v>9</v>
      </c>
      <c r="U167" s="59" t="s">
        <v>10</v>
      </c>
      <c r="V167" s="59" t="s">
        <v>11</v>
      </c>
      <c r="W167" s="57" t="s">
        <v>130</v>
      </c>
    </row>
    <row r="168" spans="2:23" ht="12.75">
      <c r="B168" s="83">
        <v>1</v>
      </c>
      <c r="C168" s="36" t="s">
        <v>14</v>
      </c>
      <c r="D168" s="36">
        <v>4</v>
      </c>
      <c r="E168" s="36">
        <v>2</v>
      </c>
      <c r="F168" s="86">
        <v>1</v>
      </c>
      <c r="G168" s="36">
        <v>42</v>
      </c>
      <c r="H168" s="36" t="s">
        <v>63</v>
      </c>
      <c r="I168" s="26"/>
      <c r="J168" s="26"/>
      <c r="K168" s="36"/>
      <c r="L168" s="62"/>
      <c r="M168" s="34"/>
      <c r="N168" s="58">
        <v>1</v>
      </c>
      <c r="O168" s="59" t="s">
        <v>171</v>
      </c>
      <c r="P168" s="59"/>
      <c r="Q168" s="36"/>
      <c r="R168" s="60"/>
      <c r="S168" s="59">
        <v>42</v>
      </c>
      <c r="T168" s="59"/>
      <c r="U168" s="36"/>
      <c r="V168" s="36"/>
      <c r="W168" s="25"/>
    </row>
    <row r="169" spans="2:23" ht="12.75">
      <c r="B169" s="83">
        <v>2</v>
      </c>
      <c r="C169" s="36" t="s">
        <v>15</v>
      </c>
      <c r="D169" s="36"/>
      <c r="E169" s="100"/>
      <c r="F169" s="102"/>
      <c r="G169" s="36">
        <v>43</v>
      </c>
      <c r="H169" s="36" t="s">
        <v>64</v>
      </c>
      <c r="I169" s="26"/>
      <c r="J169" s="26"/>
      <c r="K169" s="36"/>
      <c r="L169" s="62"/>
      <c r="M169" s="86"/>
      <c r="N169" s="58">
        <v>2</v>
      </c>
      <c r="O169" s="59" t="s">
        <v>141</v>
      </c>
      <c r="P169" s="59"/>
      <c r="Q169" s="100"/>
      <c r="R169" s="60"/>
      <c r="S169" s="59">
        <v>43</v>
      </c>
      <c r="T169" s="59"/>
      <c r="U169" s="36"/>
      <c r="V169" s="36"/>
      <c r="W169" s="62"/>
    </row>
    <row r="170" spans="2:23" ht="12.75">
      <c r="B170" s="83">
        <v>3</v>
      </c>
      <c r="C170" s="36" t="s">
        <v>16</v>
      </c>
      <c r="D170" s="36"/>
      <c r="E170" s="100"/>
      <c r="F170" s="102"/>
      <c r="G170" s="36">
        <v>44</v>
      </c>
      <c r="H170" s="36" t="s">
        <v>65</v>
      </c>
      <c r="I170" s="26"/>
      <c r="J170" s="26"/>
      <c r="K170" s="36"/>
      <c r="L170" s="62"/>
      <c r="M170" s="86"/>
      <c r="N170" s="58">
        <v>3</v>
      </c>
      <c r="O170" s="59" t="s">
        <v>197</v>
      </c>
      <c r="P170" s="59"/>
      <c r="Q170" s="59"/>
      <c r="R170" s="59"/>
      <c r="S170" s="59">
        <v>44</v>
      </c>
      <c r="T170" s="59"/>
      <c r="U170" s="36"/>
      <c r="V170" s="36"/>
      <c r="W170" s="62"/>
    </row>
    <row r="171" spans="2:23" ht="12.75">
      <c r="B171" s="83">
        <v>4</v>
      </c>
      <c r="C171" s="36" t="s">
        <v>17</v>
      </c>
      <c r="D171" s="36"/>
      <c r="E171" s="100"/>
      <c r="F171" s="102"/>
      <c r="G171" s="36">
        <v>45</v>
      </c>
      <c r="H171" s="36" t="s">
        <v>66</v>
      </c>
      <c r="I171" s="26"/>
      <c r="J171" s="36"/>
      <c r="K171" s="36"/>
      <c r="L171" s="62"/>
      <c r="M171" s="86"/>
      <c r="N171" s="58">
        <v>4</v>
      </c>
      <c r="O171" s="59" t="s">
        <v>145</v>
      </c>
      <c r="P171" s="59"/>
      <c r="Q171" s="59"/>
      <c r="R171" s="59"/>
      <c r="S171" s="59">
        <v>45</v>
      </c>
      <c r="T171" s="59"/>
      <c r="U171" s="36"/>
      <c r="V171" s="36"/>
      <c r="W171" s="62"/>
    </row>
    <row r="172" spans="2:23" ht="12.75">
      <c r="B172" s="83">
        <v>5</v>
      </c>
      <c r="C172" s="36" t="s">
        <v>18</v>
      </c>
      <c r="D172" s="36"/>
      <c r="E172" s="100"/>
      <c r="F172" s="102"/>
      <c r="G172" s="36">
        <v>46</v>
      </c>
      <c r="H172" s="36" t="s">
        <v>67</v>
      </c>
      <c r="I172" s="26"/>
      <c r="J172" s="36"/>
      <c r="K172" s="36"/>
      <c r="L172" s="62"/>
      <c r="M172" s="86"/>
      <c r="N172" s="58">
        <v>5</v>
      </c>
      <c r="O172" s="59" t="s">
        <v>150</v>
      </c>
      <c r="P172" s="59">
        <v>2</v>
      </c>
      <c r="Q172" s="59"/>
      <c r="R172" s="59"/>
      <c r="S172" s="59">
        <v>46</v>
      </c>
      <c r="T172" s="59"/>
      <c r="U172" s="36"/>
      <c r="V172" s="36"/>
      <c r="W172" s="62"/>
    </row>
    <row r="173" spans="2:23" ht="12.75">
      <c r="B173" s="83">
        <v>6</v>
      </c>
      <c r="C173" s="36" t="s">
        <v>19</v>
      </c>
      <c r="D173" s="36"/>
      <c r="E173" s="36"/>
      <c r="F173" s="102"/>
      <c r="G173" s="36">
        <v>47</v>
      </c>
      <c r="H173" s="36" t="s">
        <v>68</v>
      </c>
      <c r="I173" s="26"/>
      <c r="J173" s="36"/>
      <c r="K173" s="36"/>
      <c r="L173" s="62"/>
      <c r="M173" s="86"/>
      <c r="N173" s="58">
        <v>6</v>
      </c>
      <c r="O173" s="59"/>
      <c r="P173" s="59"/>
      <c r="Q173" s="59"/>
      <c r="R173" s="59"/>
      <c r="S173" s="59">
        <v>47</v>
      </c>
      <c r="T173" s="59"/>
      <c r="U173" s="36"/>
      <c r="V173" s="36"/>
      <c r="W173" s="62"/>
    </row>
    <row r="174" spans="2:23" ht="12.75">
      <c r="B174" s="83">
        <v>7</v>
      </c>
      <c r="C174" s="36" t="s">
        <v>20</v>
      </c>
      <c r="D174" s="36"/>
      <c r="E174" s="100"/>
      <c r="F174" s="102"/>
      <c r="G174" s="36">
        <v>48</v>
      </c>
      <c r="H174" s="36" t="s">
        <v>69</v>
      </c>
      <c r="I174" s="26"/>
      <c r="J174" s="36"/>
      <c r="K174" s="36"/>
      <c r="L174" s="62"/>
      <c r="M174" s="86"/>
      <c r="N174" s="58">
        <v>7</v>
      </c>
      <c r="O174" s="59"/>
      <c r="P174" s="59"/>
      <c r="Q174" s="59"/>
      <c r="R174" s="59"/>
      <c r="S174" s="59">
        <v>48</v>
      </c>
      <c r="T174" s="59"/>
      <c r="U174" s="36"/>
      <c r="V174" s="36"/>
      <c r="W174" s="62"/>
    </row>
    <row r="175" spans="2:23" ht="12.75">
      <c r="B175" s="83">
        <v>8</v>
      </c>
      <c r="C175" s="36" t="s">
        <v>21</v>
      </c>
      <c r="D175" s="36">
        <v>1</v>
      </c>
      <c r="E175" s="100"/>
      <c r="F175" s="102">
        <v>1</v>
      </c>
      <c r="G175" s="36">
        <v>49</v>
      </c>
      <c r="H175" s="36" t="s">
        <v>47</v>
      </c>
      <c r="I175" s="36"/>
      <c r="J175" s="36">
        <v>1</v>
      </c>
      <c r="K175" s="36">
        <v>1</v>
      </c>
      <c r="L175" s="62"/>
      <c r="M175" s="86"/>
      <c r="N175" s="58">
        <v>8</v>
      </c>
      <c r="O175" s="59"/>
      <c r="P175" s="59"/>
      <c r="Q175" s="59"/>
      <c r="R175" s="59"/>
      <c r="S175" s="59">
        <v>49</v>
      </c>
      <c r="T175" s="59"/>
      <c r="U175" s="36"/>
      <c r="V175" s="36"/>
      <c r="W175" s="62"/>
    </row>
    <row r="176" spans="2:23" ht="12.75">
      <c r="B176" s="83">
        <v>9</v>
      </c>
      <c r="C176" s="36" t="s">
        <v>22</v>
      </c>
      <c r="D176" s="36"/>
      <c r="E176" s="100"/>
      <c r="F176" s="102"/>
      <c r="G176" s="36">
        <v>50</v>
      </c>
      <c r="H176" s="36" t="s">
        <v>48</v>
      </c>
      <c r="I176" s="26"/>
      <c r="J176" s="36"/>
      <c r="K176" s="36"/>
      <c r="L176" s="62"/>
      <c r="M176" s="86"/>
      <c r="N176" s="58">
        <v>9</v>
      </c>
      <c r="O176" s="59"/>
      <c r="P176" s="59"/>
      <c r="Q176" s="59"/>
      <c r="R176" s="59"/>
      <c r="S176" s="59">
        <v>50</v>
      </c>
      <c r="T176" s="59"/>
      <c r="U176" s="36"/>
      <c r="V176" s="36"/>
      <c r="W176" s="62"/>
    </row>
    <row r="177" spans="2:23" ht="12.75">
      <c r="B177" s="83">
        <v>10</v>
      </c>
      <c r="C177" s="36" t="s">
        <v>23</v>
      </c>
      <c r="D177" s="36">
        <v>4</v>
      </c>
      <c r="E177" s="100">
        <v>2</v>
      </c>
      <c r="F177" s="102"/>
      <c r="G177" s="36">
        <v>51</v>
      </c>
      <c r="H177" s="36" t="s">
        <v>49</v>
      </c>
      <c r="I177" s="26"/>
      <c r="J177" s="36"/>
      <c r="K177" s="36"/>
      <c r="L177" s="62"/>
      <c r="M177" s="86"/>
      <c r="N177" s="58">
        <v>10</v>
      </c>
      <c r="O177" s="59"/>
      <c r="P177" s="59"/>
      <c r="Q177" s="59"/>
      <c r="R177" s="59"/>
      <c r="S177" s="59">
        <v>51</v>
      </c>
      <c r="T177" s="59"/>
      <c r="U177" s="36"/>
      <c r="V177" s="36"/>
      <c r="W177" s="62"/>
    </row>
    <row r="178" spans="2:23" ht="12.75">
      <c r="B178" s="83">
        <v>11</v>
      </c>
      <c r="C178" s="36" t="s">
        <v>24</v>
      </c>
      <c r="D178" s="36"/>
      <c r="E178" s="100"/>
      <c r="F178" s="102"/>
      <c r="G178" s="36">
        <v>52</v>
      </c>
      <c r="H178" s="36" t="s">
        <v>70</v>
      </c>
      <c r="I178" s="26"/>
      <c r="J178" s="36"/>
      <c r="K178" s="36"/>
      <c r="L178" s="62"/>
      <c r="M178" s="86"/>
      <c r="N178" s="58">
        <v>11</v>
      </c>
      <c r="O178" s="59"/>
      <c r="P178" s="59"/>
      <c r="Q178" s="59"/>
      <c r="R178" s="59"/>
      <c r="S178" s="59">
        <v>52</v>
      </c>
      <c r="T178" s="59"/>
      <c r="U178" s="36"/>
      <c r="V178" s="36"/>
      <c r="W178" s="25"/>
    </row>
    <row r="179" spans="2:23" ht="12.75">
      <c r="B179" s="83">
        <v>12</v>
      </c>
      <c r="C179" s="36" t="s">
        <v>25</v>
      </c>
      <c r="D179" s="36">
        <v>3</v>
      </c>
      <c r="E179" s="104"/>
      <c r="F179" s="102"/>
      <c r="G179" s="100"/>
      <c r="H179" s="36"/>
      <c r="I179" s="26"/>
      <c r="J179" s="36"/>
      <c r="K179" s="36"/>
      <c r="L179" s="62"/>
      <c r="M179" s="86"/>
      <c r="N179" s="58">
        <v>12</v>
      </c>
      <c r="O179" s="59"/>
      <c r="P179" s="59"/>
      <c r="Q179" s="59"/>
      <c r="R179" s="59"/>
      <c r="S179" s="59">
        <v>53</v>
      </c>
      <c r="T179" s="59"/>
      <c r="U179" s="26"/>
      <c r="V179" s="26"/>
      <c r="W179" s="25"/>
    </row>
    <row r="180" spans="2:23" ht="12.75">
      <c r="B180" s="83">
        <v>13</v>
      </c>
      <c r="C180" s="36" t="s">
        <v>26</v>
      </c>
      <c r="D180" s="36">
        <v>1</v>
      </c>
      <c r="E180" s="100"/>
      <c r="F180" s="102"/>
      <c r="G180" s="100"/>
      <c r="H180" s="36"/>
      <c r="I180" s="26"/>
      <c r="J180" s="36"/>
      <c r="K180" s="36"/>
      <c r="L180" s="62"/>
      <c r="M180" s="86"/>
      <c r="N180" s="58">
        <v>13</v>
      </c>
      <c r="O180" s="59"/>
      <c r="P180" s="59"/>
      <c r="Q180" s="59"/>
      <c r="R180" s="59"/>
      <c r="S180" s="59">
        <v>54</v>
      </c>
      <c r="T180" s="59"/>
      <c r="U180" s="26"/>
      <c r="V180" s="26"/>
      <c r="W180" s="62"/>
    </row>
    <row r="181" spans="2:23" ht="12.75">
      <c r="B181" s="83">
        <v>14</v>
      </c>
      <c r="C181" s="36" t="s">
        <v>71</v>
      </c>
      <c r="D181" s="36"/>
      <c r="E181" s="100"/>
      <c r="F181" s="102"/>
      <c r="G181" s="36">
        <v>53</v>
      </c>
      <c r="H181" s="36" t="s">
        <v>72</v>
      </c>
      <c r="I181" s="26"/>
      <c r="J181" s="36"/>
      <c r="K181" s="36"/>
      <c r="L181" s="62"/>
      <c r="M181" s="86"/>
      <c r="N181" s="58">
        <v>14</v>
      </c>
      <c r="O181" s="59"/>
      <c r="P181" s="59"/>
      <c r="Q181" s="59"/>
      <c r="R181" s="59"/>
      <c r="S181" s="59">
        <v>55</v>
      </c>
      <c r="T181" s="59"/>
      <c r="U181" s="36"/>
      <c r="V181" s="36"/>
      <c r="W181" s="62"/>
    </row>
    <row r="182" spans="2:23" ht="12.75">
      <c r="B182" s="83">
        <v>15</v>
      </c>
      <c r="C182" s="36" t="s">
        <v>73</v>
      </c>
      <c r="D182" s="36"/>
      <c r="E182" s="100"/>
      <c r="F182" s="102"/>
      <c r="G182" s="36">
        <v>54</v>
      </c>
      <c r="H182" s="36" t="s">
        <v>74</v>
      </c>
      <c r="I182" s="26"/>
      <c r="J182" s="36"/>
      <c r="K182" s="36"/>
      <c r="L182" s="62"/>
      <c r="M182" s="86"/>
      <c r="N182" s="58">
        <v>15</v>
      </c>
      <c r="O182" s="59"/>
      <c r="P182" s="59"/>
      <c r="Q182" s="59"/>
      <c r="R182" s="59"/>
      <c r="S182" s="59">
        <v>56</v>
      </c>
      <c r="T182" s="59"/>
      <c r="U182" s="36"/>
      <c r="V182" s="36"/>
      <c r="W182" s="62"/>
    </row>
    <row r="183" spans="2:23" ht="12.75">
      <c r="B183" s="83">
        <v>16</v>
      </c>
      <c r="C183" s="36" t="s">
        <v>28</v>
      </c>
      <c r="D183" s="36"/>
      <c r="E183" s="100"/>
      <c r="F183" s="102"/>
      <c r="G183" s="36">
        <v>55</v>
      </c>
      <c r="H183" s="36" t="s">
        <v>50</v>
      </c>
      <c r="I183" s="36"/>
      <c r="J183" s="36"/>
      <c r="K183" s="100"/>
      <c r="L183" s="62"/>
      <c r="M183" s="86"/>
      <c r="N183" s="58">
        <v>16</v>
      </c>
      <c r="O183" s="59"/>
      <c r="P183" s="59"/>
      <c r="Q183" s="59"/>
      <c r="R183" s="59"/>
      <c r="S183" s="59">
        <v>57</v>
      </c>
      <c r="T183" s="59"/>
      <c r="U183" s="36"/>
      <c r="V183" s="36"/>
      <c r="W183" s="62"/>
    </row>
    <row r="184" spans="2:23" ht="12.75">
      <c r="B184" s="83">
        <v>17</v>
      </c>
      <c r="C184" s="36" t="s">
        <v>29</v>
      </c>
      <c r="D184" s="36"/>
      <c r="E184" s="100"/>
      <c r="F184" s="102"/>
      <c r="G184" s="36">
        <v>56</v>
      </c>
      <c r="H184" s="36" t="s">
        <v>76</v>
      </c>
      <c r="I184" s="26"/>
      <c r="J184" s="36"/>
      <c r="K184" s="100"/>
      <c r="L184" s="62"/>
      <c r="M184" s="86"/>
      <c r="N184" s="58">
        <v>17</v>
      </c>
      <c r="O184" s="59"/>
      <c r="P184" s="59"/>
      <c r="Q184" s="59"/>
      <c r="R184" s="59"/>
      <c r="S184" s="59">
        <v>58</v>
      </c>
      <c r="T184" s="59"/>
      <c r="U184" s="36"/>
      <c r="V184" s="36"/>
      <c r="W184" s="62"/>
    </row>
    <row r="185" spans="2:23" ht="12.75">
      <c r="B185" s="83">
        <v>18</v>
      </c>
      <c r="C185" s="36" t="s">
        <v>30</v>
      </c>
      <c r="D185" s="36">
        <v>62</v>
      </c>
      <c r="E185" s="36">
        <v>60</v>
      </c>
      <c r="F185" s="102">
        <v>127</v>
      </c>
      <c r="G185" s="36">
        <v>57</v>
      </c>
      <c r="H185" s="36" t="s">
        <v>51</v>
      </c>
      <c r="I185" s="26"/>
      <c r="J185" s="36">
        <v>1</v>
      </c>
      <c r="K185" s="36">
        <v>1</v>
      </c>
      <c r="L185" s="62"/>
      <c r="M185" s="86"/>
      <c r="N185" s="58">
        <v>18</v>
      </c>
      <c r="O185" s="59"/>
      <c r="P185" s="59"/>
      <c r="Q185" s="59"/>
      <c r="R185" s="59"/>
      <c r="S185" s="59">
        <v>59</v>
      </c>
      <c r="T185" s="59"/>
      <c r="U185" s="36"/>
      <c r="V185" s="36"/>
      <c r="W185" s="62"/>
    </row>
    <row r="186" spans="2:23" ht="12.75">
      <c r="B186" s="83">
        <v>19</v>
      </c>
      <c r="C186" s="36" t="s">
        <v>31</v>
      </c>
      <c r="D186" s="36">
        <v>2</v>
      </c>
      <c r="E186" s="36">
        <v>2</v>
      </c>
      <c r="F186" s="102"/>
      <c r="G186" s="36">
        <v>58</v>
      </c>
      <c r="H186" s="36" t="s">
        <v>77</v>
      </c>
      <c r="I186" s="26"/>
      <c r="J186" s="36"/>
      <c r="K186" s="36"/>
      <c r="L186" s="62"/>
      <c r="M186" s="86"/>
      <c r="N186" s="58">
        <v>19</v>
      </c>
      <c r="O186" s="59"/>
      <c r="P186" s="59"/>
      <c r="Q186" s="59"/>
      <c r="R186" s="59"/>
      <c r="S186" s="59">
        <v>60</v>
      </c>
      <c r="T186" s="59"/>
      <c r="U186" s="36"/>
      <c r="V186" s="36"/>
      <c r="W186" s="62"/>
    </row>
    <row r="187" spans="2:23" ht="12.75">
      <c r="B187" s="83">
        <v>20</v>
      </c>
      <c r="C187" s="36" t="s">
        <v>32</v>
      </c>
      <c r="D187" s="36">
        <v>2</v>
      </c>
      <c r="E187" s="100"/>
      <c r="F187" s="102"/>
      <c r="G187" s="36">
        <v>59</v>
      </c>
      <c r="H187" s="36" t="s">
        <v>75</v>
      </c>
      <c r="I187" s="26"/>
      <c r="J187" s="36"/>
      <c r="K187" s="100"/>
      <c r="L187" s="62"/>
      <c r="M187" s="86"/>
      <c r="N187" s="58">
        <v>20</v>
      </c>
      <c r="O187" s="59"/>
      <c r="P187" s="59"/>
      <c r="Q187" s="59"/>
      <c r="R187" s="59"/>
      <c r="S187" s="59">
        <v>61</v>
      </c>
      <c r="T187" s="59"/>
      <c r="U187" s="36"/>
      <c r="V187" s="36"/>
      <c r="W187" s="62"/>
    </row>
    <row r="188" spans="2:23" ht="12.75">
      <c r="B188" s="83">
        <v>21</v>
      </c>
      <c r="C188" s="36" t="s">
        <v>33</v>
      </c>
      <c r="D188" s="36"/>
      <c r="E188" s="100"/>
      <c r="F188" s="102"/>
      <c r="G188" s="36">
        <v>60</v>
      </c>
      <c r="H188" s="36" t="s">
        <v>53</v>
      </c>
      <c r="I188" s="26"/>
      <c r="J188" s="36"/>
      <c r="K188" s="100"/>
      <c r="L188" s="62"/>
      <c r="M188" s="86"/>
      <c r="N188" s="58">
        <v>21</v>
      </c>
      <c r="O188" s="59"/>
      <c r="P188" s="59"/>
      <c r="Q188" s="59"/>
      <c r="R188" s="59"/>
      <c r="S188" s="59">
        <v>62</v>
      </c>
      <c r="T188" s="59"/>
      <c r="U188" s="36"/>
      <c r="V188" s="36"/>
      <c r="W188" s="62"/>
    </row>
    <row r="189" spans="2:23" ht="12.75">
      <c r="B189" s="83">
        <v>22</v>
      </c>
      <c r="C189" s="36" t="s">
        <v>34</v>
      </c>
      <c r="D189" s="36"/>
      <c r="E189" s="100"/>
      <c r="F189" s="102"/>
      <c r="G189" s="36">
        <v>61</v>
      </c>
      <c r="H189" s="36" t="s">
        <v>78</v>
      </c>
      <c r="I189" s="26"/>
      <c r="J189" s="36"/>
      <c r="K189" s="100"/>
      <c r="L189" s="62"/>
      <c r="M189" s="86"/>
      <c r="N189" s="58">
        <v>22</v>
      </c>
      <c r="O189" s="59"/>
      <c r="P189" s="59"/>
      <c r="Q189" s="59"/>
      <c r="R189" s="59"/>
      <c r="S189" s="59">
        <v>63</v>
      </c>
      <c r="T189" s="59"/>
      <c r="U189" s="36"/>
      <c r="V189" s="36"/>
      <c r="W189" s="62"/>
    </row>
    <row r="190" spans="2:23" ht="12.75">
      <c r="B190" s="83">
        <v>23</v>
      </c>
      <c r="C190" s="36" t="s">
        <v>79</v>
      </c>
      <c r="D190" s="36"/>
      <c r="E190" s="100"/>
      <c r="F190" s="102"/>
      <c r="G190" s="94">
        <v>62</v>
      </c>
      <c r="H190" s="36"/>
      <c r="I190" s="26"/>
      <c r="J190" s="36"/>
      <c r="K190" s="100"/>
      <c r="L190" s="62"/>
      <c r="M190" s="86"/>
      <c r="N190" s="58">
        <v>23</v>
      </c>
      <c r="O190" s="59"/>
      <c r="P190" s="59"/>
      <c r="Q190" s="59"/>
      <c r="R190" s="59"/>
      <c r="S190" s="59">
        <v>64</v>
      </c>
      <c r="T190" s="59"/>
      <c r="U190" s="36"/>
      <c r="V190" s="36"/>
      <c r="W190" s="62"/>
    </row>
    <row r="191" spans="2:23" ht="12.75">
      <c r="B191" s="83">
        <v>24</v>
      </c>
      <c r="C191" s="36" t="s">
        <v>80</v>
      </c>
      <c r="D191" s="36"/>
      <c r="E191" s="100">
        <v>1</v>
      </c>
      <c r="F191" s="102"/>
      <c r="G191" s="36"/>
      <c r="H191" s="36"/>
      <c r="I191" s="26"/>
      <c r="J191" s="36"/>
      <c r="K191" s="100"/>
      <c r="L191" s="62"/>
      <c r="M191" s="86"/>
      <c r="N191" s="58">
        <v>24</v>
      </c>
      <c r="O191" s="59"/>
      <c r="P191" s="59"/>
      <c r="Q191" s="59"/>
      <c r="R191" s="59"/>
      <c r="S191" s="59">
        <v>65</v>
      </c>
      <c r="T191" s="59"/>
      <c r="U191" s="36"/>
      <c r="V191" s="36"/>
      <c r="W191" s="62"/>
    </row>
    <row r="192" spans="2:23" ht="12.75">
      <c r="B192" s="83">
        <v>25</v>
      </c>
      <c r="C192" s="36" t="s">
        <v>81</v>
      </c>
      <c r="D192" s="36"/>
      <c r="E192" s="100"/>
      <c r="F192" s="102"/>
      <c r="G192" s="36"/>
      <c r="H192" s="36"/>
      <c r="I192" s="26"/>
      <c r="J192" s="36"/>
      <c r="K192" s="100"/>
      <c r="L192" s="62"/>
      <c r="M192" s="86"/>
      <c r="N192" s="58">
        <v>25</v>
      </c>
      <c r="O192" s="59"/>
      <c r="P192" s="59"/>
      <c r="Q192" s="59"/>
      <c r="R192" s="59"/>
      <c r="S192" s="59">
        <v>66</v>
      </c>
      <c r="T192" s="59"/>
      <c r="U192" s="36"/>
      <c r="V192" s="36"/>
      <c r="W192" s="62"/>
    </row>
    <row r="193" spans="2:23" ht="12.75">
      <c r="B193" s="83">
        <v>26</v>
      </c>
      <c r="C193" s="36" t="s">
        <v>35</v>
      </c>
      <c r="D193" s="36">
        <v>2</v>
      </c>
      <c r="E193" s="36">
        <v>2</v>
      </c>
      <c r="F193" s="102">
        <v>1</v>
      </c>
      <c r="G193" s="36"/>
      <c r="H193" s="36"/>
      <c r="I193" s="26"/>
      <c r="J193" s="36"/>
      <c r="K193" s="100"/>
      <c r="L193" s="62"/>
      <c r="M193" s="86"/>
      <c r="N193" s="58">
        <v>26</v>
      </c>
      <c r="O193" s="59"/>
      <c r="P193" s="59"/>
      <c r="Q193" s="59"/>
      <c r="R193" s="59"/>
      <c r="S193" s="59">
        <v>67</v>
      </c>
      <c r="T193" s="59"/>
      <c r="U193" s="36"/>
      <c r="V193" s="36"/>
      <c r="W193" s="62"/>
    </row>
    <row r="194" spans="2:23" ht="12.75">
      <c r="B194" s="83">
        <v>27</v>
      </c>
      <c r="C194" s="36" t="s">
        <v>36</v>
      </c>
      <c r="D194" s="36">
        <v>2</v>
      </c>
      <c r="E194" s="36">
        <v>3</v>
      </c>
      <c r="F194" s="36"/>
      <c r="G194" s="36">
        <v>62</v>
      </c>
      <c r="H194" s="36" t="s">
        <v>82</v>
      </c>
      <c r="I194" s="26"/>
      <c r="J194" s="36"/>
      <c r="K194" s="100"/>
      <c r="L194" s="62"/>
      <c r="M194" s="86"/>
      <c r="N194" s="58">
        <v>27</v>
      </c>
      <c r="O194" s="59"/>
      <c r="P194" s="59"/>
      <c r="Q194" s="59"/>
      <c r="R194" s="59"/>
      <c r="S194" s="59">
        <v>68</v>
      </c>
      <c r="T194" s="59"/>
      <c r="U194" s="36"/>
      <c r="V194" s="36"/>
      <c r="W194" s="62"/>
    </row>
    <row r="195" spans="2:23" ht="12.75">
      <c r="B195" s="83">
        <v>28</v>
      </c>
      <c r="C195" s="36" t="s">
        <v>37</v>
      </c>
      <c r="D195" s="36"/>
      <c r="E195" s="36"/>
      <c r="F195" s="36"/>
      <c r="G195" s="36">
        <v>63</v>
      </c>
      <c r="H195" s="36" t="s">
        <v>83</v>
      </c>
      <c r="I195" s="36"/>
      <c r="J195" s="36"/>
      <c r="K195" s="100"/>
      <c r="L195" s="62"/>
      <c r="M195" s="86"/>
      <c r="N195" s="58">
        <v>28</v>
      </c>
      <c r="O195" s="59"/>
      <c r="P195" s="59"/>
      <c r="Q195" s="59"/>
      <c r="R195" s="59"/>
      <c r="S195" s="59">
        <v>69</v>
      </c>
      <c r="T195" s="59"/>
      <c r="U195" s="36"/>
      <c r="V195" s="36"/>
      <c r="W195" s="62"/>
    </row>
    <row r="196" spans="2:23" ht="12.75">
      <c r="B196" s="83">
        <v>29</v>
      </c>
      <c r="C196" s="36" t="s">
        <v>38</v>
      </c>
      <c r="D196" s="36"/>
      <c r="E196" s="36">
        <v>1</v>
      </c>
      <c r="F196" s="36"/>
      <c r="G196" s="36">
        <v>64</v>
      </c>
      <c r="H196" s="36" t="s">
        <v>84</v>
      </c>
      <c r="I196" s="26"/>
      <c r="J196" s="36"/>
      <c r="K196" s="36"/>
      <c r="L196" s="62"/>
      <c r="M196" s="86"/>
      <c r="N196" s="58">
        <v>29</v>
      </c>
      <c r="O196" s="59"/>
      <c r="P196" s="59"/>
      <c r="Q196" s="59"/>
      <c r="R196" s="59"/>
      <c r="S196" s="59">
        <v>70</v>
      </c>
      <c r="T196" s="59"/>
      <c r="U196" s="36"/>
      <c r="V196" s="36"/>
      <c r="W196" s="62"/>
    </row>
    <row r="197" spans="2:23" ht="12.75">
      <c r="B197" s="83">
        <v>30</v>
      </c>
      <c r="C197" s="36" t="s">
        <v>39</v>
      </c>
      <c r="D197" s="36"/>
      <c r="E197" s="36"/>
      <c r="F197" s="36"/>
      <c r="G197" s="36">
        <v>65</v>
      </c>
      <c r="H197" s="36" t="s">
        <v>85</v>
      </c>
      <c r="I197" s="26"/>
      <c r="J197" s="26"/>
      <c r="K197" s="36"/>
      <c r="L197" s="62"/>
      <c r="M197" s="86"/>
      <c r="N197" s="58">
        <v>30</v>
      </c>
      <c r="O197" s="59"/>
      <c r="P197" s="59"/>
      <c r="Q197" s="59"/>
      <c r="R197" s="59"/>
      <c r="S197" s="59">
        <v>71</v>
      </c>
      <c r="T197" s="59"/>
      <c r="U197" s="36"/>
      <c r="V197" s="36"/>
      <c r="W197" s="62"/>
    </row>
    <row r="198" spans="2:23" ht="12.75">
      <c r="B198" s="83">
        <v>31</v>
      </c>
      <c r="C198" s="36" t="s">
        <v>86</v>
      </c>
      <c r="D198" s="36"/>
      <c r="E198" s="36"/>
      <c r="F198" s="36"/>
      <c r="G198" s="36">
        <v>66</v>
      </c>
      <c r="H198" s="36" t="s">
        <v>87</v>
      </c>
      <c r="I198" s="26"/>
      <c r="J198" s="36"/>
      <c r="K198" s="36"/>
      <c r="L198" s="62"/>
      <c r="M198" s="86"/>
      <c r="N198" s="58">
        <v>31</v>
      </c>
      <c r="O198" s="59"/>
      <c r="P198" s="59"/>
      <c r="Q198" s="59"/>
      <c r="R198" s="59"/>
      <c r="S198" s="59">
        <v>72</v>
      </c>
      <c r="T198" s="59"/>
      <c r="U198" s="36"/>
      <c r="V198" s="36"/>
      <c r="W198" s="62"/>
    </row>
    <row r="199" spans="2:23" ht="12.75">
      <c r="B199" s="83">
        <v>32</v>
      </c>
      <c r="C199" s="36" t="s">
        <v>40</v>
      </c>
      <c r="D199" s="36"/>
      <c r="E199" s="36"/>
      <c r="F199" s="36"/>
      <c r="G199" s="36">
        <v>67</v>
      </c>
      <c r="H199" s="36" t="s">
        <v>88</v>
      </c>
      <c r="I199" s="26"/>
      <c r="J199" s="36"/>
      <c r="K199" s="36"/>
      <c r="L199" s="62"/>
      <c r="M199" s="86"/>
      <c r="N199" s="58">
        <v>32</v>
      </c>
      <c r="O199" s="36"/>
      <c r="P199" s="36"/>
      <c r="Q199" s="36"/>
      <c r="R199" s="36"/>
      <c r="S199" s="59">
        <v>73</v>
      </c>
      <c r="T199" s="59"/>
      <c r="U199" s="36"/>
      <c r="V199" s="36"/>
      <c r="W199" s="62"/>
    </row>
    <row r="200" spans="2:23" ht="12.75">
      <c r="B200" s="83"/>
      <c r="C200" s="36"/>
      <c r="D200" s="36"/>
      <c r="E200" s="36"/>
      <c r="F200" s="36"/>
      <c r="G200" s="36"/>
      <c r="H200" s="36"/>
      <c r="I200" s="26"/>
      <c r="J200" s="26"/>
      <c r="K200" s="36"/>
      <c r="L200" s="62"/>
      <c r="M200" s="86"/>
      <c r="N200" s="58">
        <v>33</v>
      </c>
      <c r="O200" s="36"/>
      <c r="P200" s="36"/>
      <c r="Q200" s="36"/>
      <c r="R200" s="36"/>
      <c r="S200" s="59">
        <v>74</v>
      </c>
      <c r="T200" s="59"/>
      <c r="U200" s="36"/>
      <c r="V200" s="36"/>
      <c r="W200" s="62"/>
    </row>
    <row r="201" spans="2:23" ht="12.75">
      <c r="B201" s="83"/>
      <c r="C201" s="36"/>
      <c r="D201" s="36"/>
      <c r="E201" s="36"/>
      <c r="F201" s="36"/>
      <c r="G201" s="36"/>
      <c r="H201" s="36"/>
      <c r="I201" s="26"/>
      <c r="J201" s="26"/>
      <c r="K201" s="36"/>
      <c r="L201" s="62"/>
      <c r="M201" s="86"/>
      <c r="N201" s="58">
        <v>34</v>
      </c>
      <c r="O201" s="36"/>
      <c r="P201" s="36"/>
      <c r="Q201" s="36"/>
      <c r="R201" s="36"/>
      <c r="S201" s="59">
        <v>75</v>
      </c>
      <c r="T201" s="59"/>
      <c r="U201" s="36"/>
      <c r="V201" s="36"/>
      <c r="W201" s="62"/>
    </row>
    <row r="202" spans="2:23" ht="12.75">
      <c r="B202" s="83"/>
      <c r="C202" s="34"/>
      <c r="D202" s="36"/>
      <c r="E202" s="36"/>
      <c r="F202" s="36"/>
      <c r="G202" s="36"/>
      <c r="H202" s="36"/>
      <c r="I202" s="26"/>
      <c r="J202" s="26"/>
      <c r="K202" s="36"/>
      <c r="L202" s="62"/>
      <c r="M202" s="86"/>
      <c r="N202" s="58">
        <v>35</v>
      </c>
      <c r="O202" s="36"/>
      <c r="P202" s="36"/>
      <c r="Q202" s="36"/>
      <c r="R202" s="36"/>
      <c r="S202" s="59">
        <v>76</v>
      </c>
      <c r="T202" s="59"/>
      <c r="U202" s="36"/>
      <c r="V202" s="36"/>
      <c r="W202" s="62"/>
    </row>
    <row r="203" spans="2:23" ht="12.75">
      <c r="B203" s="83">
        <v>33</v>
      </c>
      <c r="C203" s="36" t="s">
        <v>41</v>
      </c>
      <c r="D203" s="36"/>
      <c r="E203" s="36"/>
      <c r="F203" s="36"/>
      <c r="G203" s="36"/>
      <c r="H203" s="36"/>
      <c r="I203" s="26"/>
      <c r="J203" s="26"/>
      <c r="K203" s="36"/>
      <c r="L203" s="62"/>
      <c r="M203" s="86"/>
      <c r="N203" s="58">
        <v>36</v>
      </c>
      <c r="O203" s="36"/>
      <c r="P203" s="36"/>
      <c r="Q203" s="36"/>
      <c r="R203" s="36"/>
      <c r="S203" s="59">
        <v>77</v>
      </c>
      <c r="T203" s="59"/>
      <c r="U203" s="36"/>
      <c r="V203" s="36"/>
      <c r="W203" s="62"/>
    </row>
    <row r="204" spans="2:23" ht="12.75">
      <c r="B204" s="83">
        <v>34</v>
      </c>
      <c r="C204" s="36" t="s">
        <v>42</v>
      </c>
      <c r="D204" s="36"/>
      <c r="E204" s="36"/>
      <c r="F204" s="36"/>
      <c r="G204" s="36"/>
      <c r="H204" s="36" t="s">
        <v>89</v>
      </c>
      <c r="I204" s="36">
        <f>U209</f>
        <v>2</v>
      </c>
      <c r="J204" s="36">
        <f>U209</f>
        <v>2</v>
      </c>
      <c r="K204" s="36">
        <f>V209</f>
        <v>0</v>
      </c>
      <c r="L204" s="36">
        <f>W209</f>
        <v>0</v>
      </c>
      <c r="M204" s="86"/>
      <c r="N204" s="58">
        <v>37</v>
      </c>
      <c r="O204" s="36"/>
      <c r="P204" s="36"/>
      <c r="Q204" s="36"/>
      <c r="R204" s="36"/>
      <c r="S204" s="59">
        <v>78</v>
      </c>
      <c r="T204" s="59"/>
      <c r="U204" s="36"/>
      <c r="V204" s="36"/>
      <c r="W204" s="62"/>
    </row>
    <row r="205" spans="2:23" ht="12.75">
      <c r="B205" s="83">
        <v>35</v>
      </c>
      <c r="C205" s="36" t="s">
        <v>43</v>
      </c>
      <c r="D205" s="36"/>
      <c r="E205" s="36"/>
      <c r="F205" s="36"/>
      <c r="G205" s="36"/>
      <c r="H205" s="36" t="s">
        <v>55</v>
      </c>
      <c r="I205" s="86">
        <f>SUM(D168:D212,I169:I170,I168:I204)</f>
        <v>85</v>
      </c>
      <c r="J205" s="86">
        <f>SUM(D168:D212,J168:J204)</f>
        <v>87</v>
      </c>
      <c r="K205" s="36">
        <f>SUM(E168:E212,K168:K204)</f>
        <v>75</v>
      </c>
      <c r="L205" s="62">
        <f>SUM(F168:F212,L168:L204)</f>
        <v>130</v>
      </c>
      <c r="M205" s="86"/>
      <c r="N205" s="58">
        <v>38</v>
      </c>
      <c r="O205" s="36"/>
      <c r="P205" s="36"/>
      <c r="Q205" s="36"/>
      <c r="R205" s="36"/>
      <c r="S205" s="59">
        <v>79</v>
      </c>
      <c r="T205" s="59"/>
      <c r="U205" s="36"/>
      <c r="V205" s="36"/>
      <c r="W205" s="62"/>
    </row>
    <row r="206" spans="2:23" ht="12.75">
      <c r="B206" s="83">
        <v>36</v>
      </c>
      <c r="C206" s="36" t="s">
        <v>90</v>
      </c>
      <c r="D206" s="36"/>
      <c r="E206" s="36"/>
      <c r="F206" s="36"/>
      <c r="G206" s="36"/>
      <c r="H206" s="36" t="s">
        <v>56</v>
      </c>
      <c r="I206" s="36">
        <v>33</v>
      </c>
      <c r="J206" s="36">
        <v>72</v>
      </c>
      <c r="K206" s="36">
        <v>112</v>
      </c>
      <c r="L206" s="62"/>
      <c r="M206" s="23"/>
      <c r="N206" s="58">
        <v>39</v>
      </c>
      <c r="O206" s="36"/>
      <c r="P206" s="36"/>
      <c r="Q206" s="36"/>
      <c r="R206" s="36"/>
      <c r="S206" s="59">
        <v>80</v>
      </c>
      <c r="T206" s="59"/>
      <c r="U206" s="36"/>
      <c r="V206" s="36"/>
      <c r="W206" s="62"/>
    </row>
    <row r="207" spans="2:23" ht="12.75">
      <c r="B207" s="83">
        <v>37</v>
      </c>
      <c r="C207" s="36" t="s">
        <v>44</v>
      </c>
      <c r="D207" s="36"/>
      <c r="E207" s="36"/>
      <c r="F207" s="36"/>
      <c r="G207" s="36"/>
      <c r="H207" s="36" t="s">
        <v>91</v>
      </c>
      <c r="I207" s="36">
        <f>SUM(I205:I206)</f>
        <v>118</v>
      </c>
      <c r="J207" s="36">
        <f>SUM(J205:J206)</f>
        <v>159</v>
      </c>
      <c r="K207" s="36">
        <f>SUM(K205:K206)</f>
        <v>187</v>
      </c>
      <c r="L207" s="62">
        <f>SUM(F168:F213,L168:L204)</f>
        <v>130</v>
      </c>
      <c r="M207" s="23"/>
      <c r="N207" s="58">
        <v>40</v>
      </c>
      <c r="O207" s="36"/>
      <c r="P207" s="36"/>
      <c r="Q207" s="36"/>
      <c r="R207" s="36"/>
      <c r="S207" s="59">
        <v>81</v>
      </c>
      <c r="T207" s="59"/>
      <c r="U207" s="36"/>
      <c r="V207" s="36"/>
      <c r="W207" s="62"/>
    </row>
    <row r="208" spans="2:23" ht="12.75">
      <c r="B208" s="83">
        <v>38</v>
      </c>
      <c r="C208" s="36" t="s">
        <v>45</v>
      </c>
      <c r="D208" s="36"/>
      <c r="E208" s="36"/>
      <c r="F208" s="36"/>
      <c r="G208" s="36"/>
      <c r="H208" s="36"/>
      <c r="I208" s="26"/>
      <c r="J208" s="26"/>
      <c r="K208" s="36"/>
      <c r="L208" s="62"/>
      <c r="M208" s="23"/>
      <c r="N208" s="58">
        <v>41</v>
      </c>
      <c r="O208" s="36"/>
      <c r="P208" s="36"/>
      <c r="Q208" s="36"/>
      <c r="R208" s="36"/>
      <c r="S208" s="59"/>
      <c r="T208" s="26"/>
      <c r="U208" s="36"/>
      <c r="V208" s="36"/>
      <c r="W208" s="62"/>
    </row>
    <row r="209" spans="2:23" ht="12.75">
      <c r="B209" s="83">
        <v>39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27"/>
      <c r="M209" s="86"/>
      <c r="N209" s="67"/>
      <c r="O209" s="68"/>
      <c r="P209" s="68"/>
      <c r="Q209" s="68"/>
      <c r="R209" s="68"/>
      <c r="S209" s="68"/>
      <c r="T209" s="36" t="s">
        <v>6</v>
      </c>
      <c r="U209" s="36">
        <f>SUM(P168:P208,U167:U207)</f>
        <v>2</v>
      </c>
      <c r="V209" s="36">
        <f>SUM(Q168:Q208,V167:V207)</f>
        <v>0</v>
      </c>
      <c r="W209" s="62">
        <f>SUM(R168:R208,W167:W207)</f>
        <v>0</v>
      </c>
    </row>
    <row r="210" spans="2:23" ht="13.5" thickBot="1">
      <c r="B210" s="83"/>
      <c r="C210" s="34"/>
      <c r="D210" s="36"/>
      <c r="E210" s="36"/>
      <c r="F210" s="36"/>
      <c r="G210" s="36"/>
      <c r="H210" s="36"/>
      <c r="I210" s="36"/>
      <c r="J210" s="36"/>
      <c r="K210" s="36"/>
      <c r="L210" s="62"/>
      <c r="M210" s="23"/>
      <c r="N210" s="188" t="s">
        <v>94</v>
      </c>
      <c r="O210" s="189"/>
      <c r="P210" s="189"/>
      <c r="Q210" s="189"/>
      <c r="R210" s="189"/>
      <c r="S210" s="189"/>
      <c r="T210" s="189"/>
      <c r="U210" s="189"/>
      <c r="V210" s="189"/>
      <c r="W210" s="190"/>
    </row>
    <row r="211" spans="2:23" ht="12.75">
      <c r="B211" s="83">
        <v>40</v>
      </c>
      <c r="C211" s="36" t="s">
        <v>92</v>
      </c>
      <c r="D211" s="36"/>
      <c r="E211" s="36"/>
      <c r="F211" s="36"/>
      <c r="G211" s="36"/>
      <c r="H211" s="36"/>
      <c r="I211" s="36"/>
      <c r="J211" s="36"/>
      <c r="K211" s="36"/>
      <c r="L211" s="62"/>
      <c r="M211" s="86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2:23" ht="12.75">
      <c r="B212" s="83">
        <v>41</v>
      </c>
      <c r="C212" s="36" t="s">
        <v>93</v>
      </c>
      <c r="D212" s="36"/>
      <c r="E212" s="36"/>
      <c r="F212" s="36"/>
      <c r="G212" s="36"/>
      <c r="H212" s="36"/>
      <c r="I212" s="36"/>
      <c r="J212" s="36"/>
      <c r="K212" s="36"/>
      <c r="L212" s="62"/>
      <c r="M212" s="86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2:23" ht="12.75">
      <c r="B213" s="83"/>
      <c r="C213" s="26"/>
      <c r="D213" s="36"/>
      <c r="E213" s="36"/>
      <c r="F213" s="36"/>
      <c r="G213" s="36"/>
      <c r="H213" s="36"/>
      <c r="I213" s="36"/>
      <c r="J213" s="36"/>
      <c r="K213" s="36"/>
      <c r="L213" s="62"/>
      <c r="M213" s="86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2:23" ht="13.5" thickBot="1">
      <c r="B214" s="188" t="s">
        <v>94</v>
      </c>
      <c r="C214" s="189"/>
      <c r="D214" s="189"/>
      <c r="E214" s="189"/>
      <c r="F214" s="189"/>
      <c r="G214" s="189"/>
      <c r="H214" s="189"/>
      <c r="I214" s="189"/>
      <c r="J214" s="189"/>
      <c r="K214" s="189"/>
      <c r="L214" s="190"/>
      <c r="M214" s="86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2:23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84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2:23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2:23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2:23" ht="13.5" thickBot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2:23" ht="12.75">
      <c r="B219" s="191" t="s">
        <v>229</v>
      </c>
      <c r="C219" s="192"/>
      <c r="D219" s="192"/>
      <c r="E219" s="192"/>
      <c r="F219" s="192"/>
      <c r="G219" s="192"/>
      <c r="H219" s="192"/>
      <c r="I219" s="192"/>
      <c r="J219" s="192"/>
      <c r="K219" s="192"/>
      <c r="L219" s="193"/>
      <c r="M219" s="23"/>
      <c r="N219" s="184" t="s">
        <v>230</v>
      </c>
      <c r="O219" s="172"/>
      <c r="P219" s="172"/>
      <c r="Q219" s="172"/>
      <c r="R219" s="172"/>
      <c r="S219" s="172"/>
      <c r="T219" s="172"/>
      <c r="U219" s="172"/>
      <c r="V219" s="172"/>
      <c r="W219" s="187"/>
    </row>
    <row r="220" spans="2:23" ht="12.75">
      <c r="B220" s="83" t="s">
        <v>58</v>
      </c>
      <c r="C220" s="36" t="s">
        <v>9</v>
      </c>
      <c r="D220" s="36" t="s">
        <v>10</v>
      </c>
      <c r="E220" s="36" t="s">
        <v>11</v>
      </c>
      <c r="F220" s="57" t="s">
        <v>130</v>
      </c>
      <c r="G220" s="36" t="s">
        <v>60</v>
      </c>
      <c r="H220" s="36" t="s">
        <v>9</v>
      </c>
      <c r="I220" s="36" t="s">
        <v>10</v>
      </c>
      <c r="J220" s="36" t="s">
        <v>10</v>
      </c>
      <c r="K220" s="36" t="s">
        <v>11</v>
      </c>
      <c r="L220" s="57" t="s">
        <v>130</v>
      </c>
      <c r="M220" s="84"/>
      <c r="N220" s="58" t="s">
        <v>60</v>
      </c>
      <c r="O220" s="59" t="s">
        <v>9</v>
      </c>
      <c r="P220" s="59" t="s">
        <v>10</v>
      </c>
      <c r="Q220" s="59" t="s">
        <v>11</v>
      </c>
      <c r="R220" s="36" t="s">
        <v>61</v>
      </c>
      <c r="S220" s="59" t="s">
        <v>60</v>
      </c>
      <c r="T220" s="59" t="s">
        <v>9</v>
      </c>
      <c r="U220" s="59" t="s">
        <v>10</v>
      </c>
      <c r="V220" s="59" t="s">
        <v>11</v>
      </c>
      <c r="W220" s="57" t="s">
        <v>130</v>
      </c>
    </row>
    <row r="221" spans="2:23" ht="12.75">
      <c r="B221" s="83">
        <v>1</v>
      </c>
      <c r="C221" s="36" t="s">
        <v>14</v>
      </c>
      <c r="D221" s="36"/>
      <c r="E221" s="85"/>
      <c r="F221" s="86"/>
      <c r="G221" s="36">
        <v>42</v>
      </c>
      <c r="H221" s="36" t="s">
        <v>63</v>
      </c>
      <c r="I221" s="26"/>
      <c r="J221" s="26"/>
      <c r="K221" s="36"/>
      <c r="L221" s="62"/>
      <c r="M221" s="34"/>
      <c r="N221" s="58">
        <v>1</v>
      </c>
      <c r="O221" s="59" t="s">
        <v>139</v>
      </c>
      <c r="P221" s="60"/>
      <c r="Q221" s="59"/>
      <c r="R221" s="59"/>
      <c r="S221" s="59">
        <v>42</v>
      </c>
      <c r="T221" s="59"/>
      <c r="U221" s="26"/>
      <c r="V221" s="26"/>
      <c r="W221" s="25"/>
    </row>
    <row r="222" spans="2:23" ht="12.75">
      <c r="B222" s="83">
        <v>2</v>
      </c>
      <c r="C222" s="36" t="s">
        <v>15</v>
      </c>
      <c r="D222" s="36"/>
      <c r="E222" s="36"/>
      <c r="F222" s="36"/>
      <c r="G222" s="36">
        <v>43</v>
      </c>
      <c r="H222" s="36" t="s">
        <v>64</v>
      </c>
      <c r="I222" s="26"/>
      <c r="J222" s="26"/>
      <c r="K222" s="36"/>
      <c r="L222" s="62"/>
      <c r="M222" s="86"/>
      <c r="N222" s="58">
        <v>2</v>
      </c>
      <c r="O222" s="59" t="s">
        <v>140</v>
      </c>
      <c r="P222" s="59">
        <v>4</v>
      </c>
      <c r="Q222" s="60">
        <v>8</v>
      </c>
      <c r="R222" s="59"/>
      <c r="S222" s="59">
        <v>43</v>
      </c>
      <c r="T222" s="59"/>
      <c r="U222" s="36"/>
      <c r="V222" s="36"/>
      <c r="W222" s="62"/>
    </row>
    <row r="223" spans="2:23" ht="12.75">
      <c r="B223" s="83">
        <v>3</v>
      </c>
      <c r="C223" s="36" t="s">
        <v>16</v>
      </c>
      <c r="D223" s="36"/>
      <c r="E223" s="36"/>
      <c r="F223" s="36"/>
      <c r="G223" s="36">
        <v>44</v>
      </c>
      <c r="H223" s="36" t="s">
        <v>65</v>
      </c>
      <c r="I223" s="26"/>
      <c r="J223" s="26"/>
      <c r="K223" s="36"/>
      <c r="L223" s="62"/>
      <c r="M223" s="86"/>
      <c r="N223" s="58">
        <v>3</v>
      </c>
      <c r="O223" s="59" t="s">
        <v>141</v>
      </c>
      <c r="P223" s="60"/>
      <c r="Q223" s="59"/>
      <c r="R223" s="59"/>
      <c r="S223" s="59">
        <v>44</v>
      </c>
      <c r="T223" s="59"/>
      <c r="U223" s="36"/>
      <c r="V223" s="36"/>
      <c r="W223" s="62"/>
    </row>
    <row r="224" spans="2:23" ht="12.75">
      <c r="B224" s="83">
        <v>4</v>
      </c>
      <c r="C224" s="36" t="s">
        <v>17</v>
      </c>
      <c r="D224" s="36">
        <v>1</v>
      </c>
      <c r="E224" s="36"/>
      <c r="F224" s="36"/>
      <c r="G224" s="36">
        <v>45</v>
      </c>
      <c r="H224" s="36" t="s">
        <v>66</v>
      </c>
      <c r="I224" s="26"/>
      <c r="J224" s="26"/>
      <c r="K224" s="36"/>
      <c r="L224" s="62"/>
      <c r="M224" s="86"/>
      <c r="N224" s="58">
        <v>4</v>
      </c>
      <c r="O224" s="59" t="s">
        <v>142</v>
      </c>
      <c r="P224" s="60"/>
      <c r="Q224" s="59"/>
      <c r="R224" s="59"/>
      <c r="S224" s="59">
        <v>45</v>
      </c>
      <c r="T224" s="59"/>
      <c r="U224" s="36"/>
      <c r="V224" s="36"/>
      <c r="W224" s="62"/>
    </row>
    <row r="225" spans="2:23" ht="12.75">
      <c r="B225" s="83">
        <v>5</v>
      </c>
      <c r="C225" s="36" t="s">
        <v>18</v>
      </c>
      <c r="D225" s="36"/>
      <c r="E225" s="36"/>
      <c r="F225" s="36"/>
      <c r="G225" s="36">
        <v>46</v>
      </c>
      <c r="H225" s="36" t="s">
        <v>67</v>
      </c>
      <c r="I225" s="26"/>
      <c r="J225" s="26"/>
      <c r="K225" s="36"/>
      <c r="L225" s="62"/>
      <c r="M225" s="86"/>
      <c r="N225" s="58">
        <v>5</v>
      </c>
      <c r="O225" s="59" t="s">
        <v>149</v>
      </c>
      <c r="P225" s="60"/>
      <c r="Q225" s="59"/>
      <c r="R225" s="59"/>
      <c r="S225" s="59">
        <v>46</v>
      </c>
      <c r="T225" s="59"/>
      <c r="U225" s="36"/>
      <c r="V225" s="36"/>
      <c r="W225" s="62"/>
    </row>
    <row r="226" spans="2:23" ht="12.75">
      <c r="B226" s="83">
        <v>6</v>
      </c>
      <c r="C226" s="36" t="s">
        <v>19</v>
      </c>
      <c r="D226" s="36"/>
      <c r="E226" s="36"/>
      <c r="F226" s="36"/>
      <c r="G226" s="36">
        <v>47</v>
      </c>
      <c r="H226" s="36" t="s">
        <v>68</v>
      </c>
      <c r="I226" s="26"/>
      <c r="J226" s="26"/>
      <c r="K226" s="36"/>
      <c r="L226" s="62"/>
      <c r="M226" s="86"/>
      <c r="N226" s="58">
        <v>6</v>
      </c>
      <c r="O226" s="59" t="s">
        <v>146</v>
      </c>
      <c r="P226" s="60"/>
      <c r="Q226" s="59">
        <v>1</v>
      </c>
      <c r="R226" s="59"/>
      <c r="S226" s="59">
        <v>47</v>
      </c>
      <c r="T226" s="59"/>
      <c r="U226" s="36"/>
      <c r="V226" s="36"/>
      <c r="W226" s="62"/>
    </row>
    <row r="227" spans="2:23" ht="12.75">
      <c r="B227" s="83">
        <v>7</v>
      </c>
      <c r="C227" s="36" t="s">
        <v>20</v>
      </c>
      <c r="D227" s="36"/>
      <c r="E227" s="36"/>
      <c r="F227" s="36"/>
      <c r="G227" s="36">
        <v>48</v>
      </c>
      <c r="H227" s="36" t="s">
        <v>69</v>
      </c>
      <c r="I227" s="26"/>
      <c r="J227" s="26"/>
      <c r="K227" s="36"/>
      <c r="L227" s="62"/>
      <c r="M227" s="86"/>
      <c r="N227" s="58">
        <v>7</v>
      </c>
      <c r="O227" s="59" t="s">
        <v>143</v>
      </c>
      <c r="P227" s="60"/>
      <c r="Q227" s="60">
        <v>1</v>
      </c>
      <c r="R227" s="59"/>
      <c r="S227" s="59">
        <v>48</v>
      </c>
      <c r="T227" s="59"/>
      <c r="U227" s="36"/>
      <c r="V227" s="36"/>
      <c r="W227" s="62"/>
    </row>
    <row r="228" spans="2:23" ht="12.75">
      <c r="B228" s="83">
        <v>8</v>
      </c>
      <c r="C228" s="36" t="s">
        <v>21</v>
      </c>
      <c r="D228" s="36">
        <v>1</v>
      </c>
      <c r="E228" s="36"/>
      <c r="F228" s="36"/>
      <c r="G228" s="36">
        <v>49</v>
      </c>
      <c r="H228" s="36" t="s">
        <v>47</v>
      </c>
      <c r="I228" s="36"/>
      <c r="J228" s="36">
        <v>5</v>
      </c>
      <c r="K228" s="36">
        <v>2</v>
      </c>
      <c r="L228" s="62"/>
      <c r="M228" s="86"/>
      <c r="N228" s="58">
        <v>8</v>
      </c>
      <c r="O228" s="59" t="s">
        <v>50</v>
      </c>
      <c r="P228" s="60"/>
      <c r="Q228" s="59"/>
      <c r="R228" s="59"/>
      <c r="S228" s="59">
        <v>49</v>
      </c>
      <c r="T228" s="59"/>
      <c r="U228" s="36"/>
      <c r="V228" s="36"/>
      <c r="W228" s="62"/>
    </row>
    <row r="229" spans="2:23" ht="12.75">
      <c r="B229" s="83">
        <v>9</v>
      </c>
      <c r="C229" s="36" t="s">
        <v>22</v>
      </c>
      <c r="D229" s="36"/>
      <c r="E229" s="36"/>
      <c r="F229" s="36"/>
      <c r="G229" s="36">
        <v>50</v>
      </c>
      <c r="H229" s="36" t="s">
        <v>48</v>
      </c>
      <c r="I229" s="26"/>
      <c r="J229" s="26"/>
      <c r="K229" s="36"/>
      <c r="L229" s="62"/>
      <c r="M229" s="86"/>
      <c r="N229" s="58">
        <v>9</v>
      </c>
      <c r="O229" s="36" t="s">
        <v>144</v>
      </c>
      <c r="P229" s="36">
        <v>14</v>
      </c>
      <c r="Q229" s="36">
        <v>10</v>
      </c>
      <c r="R229" s="59"/>
      <c r="S229" s="59">
        <v>50</v>
      </c>
      <c r="T229" s="59"/>
      <c r="U229" s="36"/>
      <c r="V229" s="36"/>
      <c r="W229" s="62"/>
    </row>
    <row r="230" spans="2:23" ht="12.75">
      <c r="B230" s="83">
        <v>10</v>
      </c>
      <c r="C230" s="36" t="s">
        <v>23</v>
      </c>
      <c r="D230" s="36">
        <v>3</v>
      </c>
      <c r="E230" s="36">
        <v>3</v>
      </c>
      <c r="F230" s="36"/>
      <c r="G230" s="36">
        <v>51</v>
      </c>
      <c r="H230" s="36" t="s">
        <v>49</v>
      </c>
      <c r="I230" s="26"/>
      <c r="J230" s="26"/>
      <c r="K230" s="36"/>
      <c r="L230" s="62"/>
      <c r="M230" s="86"/>
      <c r="N230" s="58">
        <v>10</v>
      </c>
      <c r="O230" s="59" t="s">
        <v>148</v>
      </c>
      <c r="P230" s="59"/>
      <c r="Q230" s="59"/>
      <c r="R230" s="59"/>
      <c r="S230" s="59">
        <v>51</v>
      </c>
      <c r="T230" s="59"/>
      <c r="U230" s="36"/>
      <c r="V230" s="36"/>
      <c r="W230" s="62"/>
    </row>
    <row r="231" spans="2:23" ht="12.75">
      <c r="B231" s="83">
        <v>11</v>
      </c>
      <c r="C231" s="36" t="s">
        <v>24</v>
      </c>
      <c r="D231" s="36"/>
      <c r="E231" s="36"/>
      <c r="F231" s="36"/>
      <c r="G231" s="36">
        <v>52</v>
      </c>
      <c r="H231" s="36" t="s">
        <v>70</v>
      </c>
      <c r="I231" s="26"/>
      <c r="J231" s="26"/>
      <c r="K231" s="36"/>
      <c r="L231" s="62"/>
      <c r="M231" s="86"/>
      <c r="N231" s="58">
        <v>11</v>
      </c>
      <c r="O231" s="59" t="s">
        <v>164</v>
      </c>
      <c r="P231" s="59">
        <v>1</v>
      </c>
      <c r="Q231" s="59">
        <v>1</v>
      </c>
      <c r="R231" s="59"/>
      <c r="S231" s="59">
        <v>52</v>
      </c>
      <c r="T231" s="59"/>
      <c r="U231" s="36"/>
      <c r="V231" s="36"/>
      <c r="W231" s="25"/>
    </row>
    <row r="232" spans="2:23" ht="12.75">
      <c r="B232" s="83">
        <v>12</v>
      </c>
      <c r="C232" s="36" t="s">
        <v>25</v>
      </c>
      <c r="D232" s="36"/>
      <c r="E232" s="36"/>
      <c r="F232" s="36"/>
      <c r="G232" s="100"/>
      <c r="H232" s="36"/>
      <c r="I232" s="26"/>
      <c r="J232" s="26"/>
      <c r="K232" s="36"/>
      <c r="L232" s="62"/>
      <c r="M232" s="86"/>
      <c r="N232" s="58">
        <v>12</v>
      </c>
      <c r="O232" s="59" t="s">
        <v>173</v>
      </c>
      <c r="P232" s="59"/>
      <c r="Q232" s="59"/>
      <c r="R232" s="59"/>
      <c r="S232" s="59">
        <v>53</v>
      </c>
      <c r="T232" s="59"/>
      <c r="U232" s="26"/>
      <c r="V232" s="26"/>
      <c r="W232" s="25"/>
    </row>
    <row r="233" spans="2:23" ht="12.75">
      <c r="B233" s="83">
        <v>13</v>
      </c>
      <c r="C233" s="36" t="s">
        <v>26</v>
      </c>
      <c r="D233" s="36">
        <v>1</v>
      </c>
      <c r="E233" s="36"/>
      <c r="F233" s="36"/>
      <c r="G233" s="100"/>
      <c r="H233" s="36"/>
      <c r="I233" s="26"/>
      <c r="J233" s="26"/>
      <c r="K233" s="36"/>
      <c r="L233" s="62"/>
      <c r="M233" s="86"/>
      <c r="N233" s="58">
        <v>13</v>
      </c>
      <c r="O233" s="59" t="s">
        <v>189</v>
      </c>
      <c r="P233" s="59">
        <v>9</v>
      </c>
      <c r="Q233" s="59"/>
      <c r="R233" s="59"/>
      <c r="S233" s="59">
        <v>54</v>
      </c>
      <c r="T233" s="59"/>
      <c r="U233" s="26"/>
      <c r="V233" s="26"/>
      <c r="W233" s="62"/>
    </row>
    <row r="234" spans="2:23" ht="12.75">
      <c r="B234" s="83">
        <v>14</v>
      </c>
      <c r="C234" s="36" t="s">
        <v>71</v>
      </c>
      <c r="D234" s="36"/>
      <c r="E234" s="36"/>
      <c r="F234" s="36"/>
      <c r="G234" s="36">
        <v>53</v>
      </c>
      <c r="H234" s="36" t="s">
        <v>72</v>
      </c>
      <c r="I234" s="26"/>
      <c r="J234" s="36"/>
      <c r="K234" s="36"/>
      <c r="L234" s="62"/>
      <c r="M234" s="86"/>
      <c r="N234" s="58">
        <v>14</v>
      </c>
      <c r="O234" s="59"/>
      <c r="P234" s="59"/>
      <c r="Q234" s="59"/>
      <c r="R234" s="59"/>
      <c r="S234" s="59">
        <v>55</v>
      </c>
      <c r="T234" s="59"/>
      <c r="U234" s="36"/>
      <c r="V234" s="36"/>
      <c r="W234" s="62"/>
    </row>
    <row r="235" spans="2:23" ht="12.75">
      <c r="B235" s="83">
        <v>15</v>
      </c>
      <c r="C235" s="36" t="s">
        <v>73</v>
      </c>
      <c r="D235" s="36"/>
      <c r="E235" s="36"/>
      <c r="F235" s="36"/>
      <c r="G235" s="36">
        <v>54</v>
      </c>
      <c r="H235" s="36" t="s">
        <v>74</v>
      </c>
      <c r="I235" s="26"/>
      <c r="J235" s="36"/>
      <c r="K235" s="36"/>
      <c r="L235" s="62"/>
      <c r="M235" s="86"/>
      <c r="N235" s="58">
        <v>15</v>
      </c>
      <c r="O235" s="59"/>
      <c r="P235" s="59"/>
      <c r="Q235" s="59"/>
      <c r="R235" s="59"/>
      <c r="S235" s="59">
        <v>56</v>
      </c>
      <c r="T235" s="59"/>
      <c r="U235" s="36"/>
      <c r="V235" s="36"/>
      <c r="W235" s="62"/>
    </row>
    <row r="236" spans="2:23" ht="12.75">
      <c r="B236" s="83">
        <v>16</v>
      </c>
      <c r="C236" s="36" t="s">
        <v>28</v>
      </c>
      <c r="D236" s="36"/>
      <c r="E236" s="36"/>
      <c r="F236" s="36"/>
      <c r="G236" s="36">
        <v>55</v>
      </c>
      <c r="H236" s="36" t="s">
        <v>50</v>
      </c>
      <c r="I236" s="36"/>
      <c r="J236" s="36">
        <v>29</v>
      </c>
      <c r="K236" s="36">
        <v>26</v>
      </c>
      <c r="L236" s="62"/>
      <c r="M236" s="86"/>
      <c r="N236" s="58">
        <v>16</v>
      </c>
      <c r="O236" s="59"/>
      <c r="P236" s="59"/>
      <c r="Q236" s="59"/>
      <c r="R236" s="59"/>
      <c r="S236" s="59">
        <v>57</v>
      </c>
      <c r="T236" s="59"/>
      <c r="U236" s="36"/>
      <c r="V236" s="36"/>
      <c r="W236" s="62"/>
    </row>
    <row r="237" spans="2:23" ht="12.75">
      <c r="B237" s="83">
        <v>17</v>
      </c>
      <c r="C237" s="36" t="s">
        <v>29</v>
      </c>
      <c r="D237" s="36"/>
      <c r="E237" s="36"/>
      <c r="F237" s="36"/>
      <c r="G237" s="36">
        <v>56</v>
      </c>
      <c r="H237" s="36" t="s">
        <v>76</v>
      </c>
      <c r="I237" s="26"/>
      <c r="J237" s="36"/>
      <c r="K237" s="36">
        <v>1</v>
      </c>
      <c r="L237" s="62"/>
      <c r="M237" s="86"/>
      <c r="N237" s="58">
        <v>17</v>
      </c>
      <c r="O237" s="59"/>
      <c r="P237" s="59"/>
      <c r="Q237" s="59"/>
      <c r="R237" s="59"/>
      <c r="S237" s="59">
        <v>58</v>
      </c>
      <c r="T237" s="59"/>
      <c r="U237" s="36"/>
      <c r="V237" s="36"/>
      <c r="W237" s="62"/>
    </row>
    <row r="238" spans="2:23" ht="12.75">
      <c r="B238" s="83">
        <v>18</v>
      </c>
      <c r="C238" s="36" t="s">
        <v>30</v>
      </c>
      <c r="D238" s="36">
        <v>2</v>
      </c>
      <c r="E238" s="36">
        <v>4</v>
      </c>
      <c r="F238" s="36"/>
      <c r="G238" s="36">
        <v>57</v>
      </c>
      <c r="H238" s="36" t="s">
        <v>51</v>
      </c>
      <c r="I238" s="26"/>
      <c r="J238" s="36"/>
      <c r="K238" s="36"/>
      <c r="L238" s="62"/>
      <c r="M238" s="86"/>
      <c r="N238" s="58">
        <v>18</v>
      </c>
      <c r="O238" s="59"/>
      <c r="P238" s="59"/>
      <c r="Q238" s="59"/>
      <c r="R238" s="59"/>
      <c r="S238" s="59">
        <v>59</v>
      </c>
      <c r="T238" s="59"/>
      <c r="U238" s="36"/>
      <c r="V238" s="36"/>
      <c r="W238" s="62"/>
    </row>
    <row r="239" spans="2:23" ht="12.75">
      <c r="B239" s="83">
        <v>19</v>
      </c>
      <c r="C239" s="36" t="s">
        <v>31</v>
      </c>
      <c r="D239" s="36"/>
      <c r="E239" s="36"/>
      <c r="F239" s="36"/>
      <c r="G239" s="36">
        <v>58</v>
      </c>
      <c r="H239" s="36" t="s">
        <v>77</v>
      </c>
      <c r="I239" s="26"/>
      <c r="J239" s="36"/>
      <c r="K239" s="36"/>
      <c r="L239" s="62"/>
      <c r="M239" s="86"/>
      <c r="N239" s="58">
        <v>19</v>
      </c>
      <c r="O239" s="59"/>
      <c r="P239" s="59"/>
      <c r="Q239" s="59"/>
      <c r="R239" s="59"/>
      <c r="S239" s="59">
        <v>60</v>
      </c>
      <c r="T239" s="59"/>
      <c r="U239" s="36"/>
      <c r="V239" s="36"/>
      <c r="W239" s="62"/>
    </row>
    <row r="240" spans="2:23" ht="12.75">
      <c r="B240" s="83">
        <v>20</v>
      </c>
      <c r="C240" s="36" t="s">
        <v>32</v>
      </c>
      <c r="D240" s="36"/>
      <c r="E240" s="36"/>
      <c r="F240" s="36"/>
      <c r="G240" s="36">
        <v>59</v>
      </c>
      <c r="H240" s="36" t="s">
        <v>75</v>
      </c>
      <c r="I240" s="26"/>
      <c r="J240" s="26"/>
      <c r="K240" s="36"/>
      <c r="L240" s="62"/>
      <c r="M240" s="86"/>
      <c r="N240" s="58">
        <v>20</v>
      </c>
      <c r="O240" s="59"/>
      <c r="P240" s="59"/>
      <c r="Q240" s="59"/>
      <c r="R240" s="59"/>
      <c r="S240" s="59">
        <v>61</v>
      </c>
      <c r="T240" s="59"/>
      <c r="U240" s="36"/>
      <c r="V240" s="36"/>
      <c r="W240" s="62"/>
    </row>
    <row r="241" spans="2:23" ht="12.75">
      <c r="B241" s="83">
        <v>21</v>
      </c>
      <c r="C241" s="36" t="s">
        <v>33</v>
      </c>
      <c r="D241" s="36"/>
      <c r="E241" s="36"/>
      <c r="F241" s="36"/>
      <c r="G241" s="36">
        <v>60</v>
      </c>
      <c r="H241" s="36" t="s">
        <v>53</v>
      </c>
      <c r="I241" s="26"/>
      <c r="J241" s="26"/>
      <c r="K241" s="36"/>
      <c r="L241" s="62"/>
      <c r="M241" s="86"/>
      <c r="N241" s="58">
        <v>21</v>
      </c>
      <c r="O241" s="59"/>
      <c r="P241" s="59"/>
      <c r="Q241" s="59"/>
      <c r="R241" s="59"/>
      <c r="S241" s="59">
        <v>62</v>
      </c>
      <c r="T241" s="59"/>
      <c r="U241" s="36"/>
      <c r="V241" s="36"/>
      <c r="W241" s="62"/>
    </row>
    <row r="242" spans="2:23" ht="12.75">
      <c r="B242" s="83">
        <v>22</v>
      </c>
      <c r="C242" s="36" t="s">
        <v>34</v>
      </c>
      <c r="D242" s="36"/>
      <c r="E242" s="36"/>
      <c r="F242" s="36"/>
      <c r="G242" s="36">
        <v>61</v>
      </c>
      <c r="H242" s="36" t="s">
        <v>78</v>
      </c>
      <c r="I242" s="26"/>
      <c r="J242" s="36">
        <v>1</v>
      </c>
      <c r="K242" s="36"/>
      <c r="L242" s="62"/>
      <c r="M242" s="86"/>
      <c r="N242" s="58">
        <v>22</v>
      </c>
      <c r="O242" s="59"/>
      <c r="P242" s="59"/>
      <c r="Q242" s="59"/>
      <c r="R242" s="59"/>
      <c r="S242" s="59">
        <v>63</v>
      </c>
      <c r="T242" s="59"/>
      <c r="U242" s="36"/>
      <c r="V242" s="36"/>
      <c r="W242" s="62"/>
    </row>
    <row r="243" spans="2:23" ht="12.75">
      <c r="B243" s="83">
        <v>23</v>
      </c>
      <c r="C243" s="36" t="s">
        <v>79</v>
      </c>
      <c r="D243" s="36"/>
      <c r="E243" s="36"/>
      <c r="F243" s="36"/>
      <c r="G243" s="36">
        <v>62</v>
      </c>
      <c r="H243" s="36"/>
      <c r="I243" s="26"/>
      <c r="J243" s="36"/>
      <c r="K243" s="36"/>
      <c r="L243" s="62"/>
      <c r="M243" s="86"/>
      <c r="N243" s="58">
        <v>23</v>
      </c>
      <c r="O243" s="59"/>
      <c r="P243" s="59"/>
      <c r="Q243" s="59"/>
      <c r="R243" s="59"/>
      <c r="S243" s="59">
        <v>64</v>
      </c>
      <c r="T243" s="59"/>
      <c r="U243" s="36"/>
      <c r="V243" s="36"/>
      <c r="W243" s="62"/>
    </row>
    <row r="244" spans="2:23" ht="12.75">
      <c r="B244" s="83">
        <v>24</v>
      </c>
      <c r="C244" s="36" t="s">
        <v>80</v>
      </c>
      <c r="D244" s="36">
        <v>1</v>
      </c>
      <c r="E244" s="36">
        <v>4</v>
      </c>
      <c r="F244" s="36"/>
      <c r="G244" s="36"/>
      <c r="H244" s="36"/>
      <c r="I244" s="26"/>
      <c r="J244" s="26"/>
      <c r="K244" s="36"/>
      <c r="L244" s="62"/>
      <c r="M244" s="86"/>
      <c r="N244" s="58">
        <v>24</v>
      </c>
      <c r="O244" s="59"/>
      <c r="P244" s="59"/>
      <c r="Q244" s="59"/>
      <c r="R244" s="59"/>
      <c r="S244" s="59">
        <v>65</v>
      </c>
      <c r="T244" s="59"/>
      <c r="U244" s="36"/>
      <c r="V244" s="36"/>
      <c r="W244" s="62"/>
    </row>
    <row r="245" spans="2:23" ht="12.75">
      <c r="B245" s="83">
        <v>25</v>
      </c>
      <c r="C245" s="36" t="s">
        <v>81</v>
      </c>
      <c r="D245" s="36">
        <v>7</v>
      </c>
      <c r="E245" s="36"/>
      <c r="F245" s="36"/>
      <c r="G245" s="36"/>
      <c r="H245" s="36"/>
      <c r="I245" s="26"/>
      <c r="J245" s="26"/>
      <c r="K245" s="36"/>
      <c r="L245" s="62"/>
      <c r="M245" s="86"/>
      <c r="N245" s="58">
        <v>25</v>
      </c>
      <c r="O245" s="59"/>
      <c r="P245" s="59"/>
      <c r="Q245" s="59"/>
      <c r="R245" s="59"/>
      <c r="S245" s="59">
        <v>66</v>
      </c>
      <c r="T245" s="59"/>
      <c r="U245" s="36"/>
      <c r="V245" s="36"/>
      <c r="W245" s="62"/>
    </row>
    <row r="246" spans="2:23" ht="12.75">
      <c r="B246" s="83">
        <v>26</v>
      </c>
      <c r="C246" s="36" t="s">
        <v>35</v>
      </c>
      <c r="D246" s="36"/>
      <c r="E246" s="36"/>
      <c r="F246" s="36"/>
      <c r="G246" s="36"/>
      <c r="H246" s="36"/>
      <c r="I246" s="26"/>
      <c r="J246" s="26"/>
      <c r="K246" s="36"/>
      <c r="L246" s="62"/>
      <c r="M246" s="86"/>
      <c r="N246" s="58">
        <v>26</v>
      </c>
      <c r="O246" s="59"/>
      <c r="P246" s="59"/>
      <c r="Q246" s="59"/>
      <c r="R246" s="59"/>
      <c r="S246" s="59">
        <v>67</v>
      </c>
      <c r="T246" s="59"/>
      <c r="U246" s="36"/>
      <c r="V246" s="36"/>
      <c r="W246" s="62"/>
    </row>
    <row r="247" spans="2:23" ht="12.75">
      <c r="B247" s="83">
        <v>27</v>
      </c>
      <c r="C247" s="36" t="s">
        <v>36</v>
      </c>
      <c r="D247" s="36"/>
      <c r="E247" s="36"/>
      <c r="F247" s="36"/>
      <c r="G247" s="36">
        <v>63</v>
      </c>
      <c r="H247" s="36" t="s">
        <v>82</v>
      </c>
      <c r="I247" s="26"/>
      <c r="J247" s="26"/>
      <c r="K247" s="36"/>
      <c r="L247" s="62"/>
      <c r="M247" s="86"/>
      <c r="N247" s="58">
        <v>27</v>
      </c>
      <c r="O247" s="59"/>
      <c r="P247" s="59"/>
      <c r="Q247" s="59"/>
      <c r="R247" s="59"/>
      <c r="S247" s="59">
        <v>68</v>
      </c>
      <c r="T247" s="59"/>
      <c r="U247" s="36"/>
      <c r="V247" s="36"/>
      <c r="W247" s="62"/>
    </row>
    <row r="248" spans="2:23" ht="12.75">
      <c r="B248" s="83">
        <v>28</v>
      </c>
      <c r="C248" s="36" t="s">
        <v>37</v>
      </c>
      <c r="D248" s="36"/>
      <c r="E248" s="36"/>
      <c r="F248" s="36"/>
      <c r="G248" s="36">
        <v>64</v>
      </c>
      <c r="H248" s="36" t="s">
        <v>83</v>
      </c>
      <c r="I248" s="36"/>
      <c r="J248" s="36"/>
      <c r="K248" s="26"/>
      <c r="L248" s="62"/>
      <c r="M248" s="86"/>
      <c r="N248" s="58">
        <v>28</v>
      </c>
      <c r="O248" s="59"/>
      <c r="P248" s="59"/>
      <c r="Q248" s="59"/>
      <c r="R248" s="59"/>
      <c r="S248" s="59">
        <v>69</v>
      </c>
      <c r="T248" s="59"/>
      <c r="U248" s="36"/>
      <c r="V248" s="36"/>
      <c r="W248" s="62"/>
    </row>
    <row r="249" spans="2:23" ht="12.75">
      <c r="B249" s="83">
        <v>29</v>
      </c>
      <c r="C249" s="36" t="s">
        <v>38</v>
      </c>
      <c r="D249" s="36">
        <v>2</v>
      </c>
      <c r="E249" s="36">
        <v>1</v>
      </c>
      <c r="F249" s="36"/>
      <c r="G249" s="36">
        <v>65</v>
      </c>
      <c r="H249" s="36" t="s">
        <v>84</v>
      </c>
      <c r="I249" s="26"/>
      <c r="J249" s="36"/>
      <c r="K249" s="36"/>
      <c r="L249" s="62"/>
      <c r="M249" s="86"/>
      <c r="N249" s="58">
        <v>29</v>
      </c>
      <c r="O249" s="59"/>
      <c r="P249" s="59"/>
      <c r="Q249" s="59"/>
      <c r="R249" s="59"/>
      <c r="S249" s="59">
        <v>70</v>
      </c>
      <c r="T249" s="59"/>
      <c r="U249" s="36"/>
      <c r="V249" s="36"/>
      <c r="W249" s="62"/>
    </row>
    <row r="250" spans="2:23" ht="12.75">
      <c r="B250" s="83">
        <v>30</v>
      </c>
      <c r="C250" s="36" t="s">
        <v>39</v>
      </c>
      <c r="D250" s="36">
        <v>4</v>
      </c>
      <c r="E250" s="36">
        <v>5</v>
      </c>
      <c r="F250" s="36"/>
      <c r="G250" s="36">
        <v>66</v>
      </c>
      <c r="H250" s="36" t="s">
        <v>85</v>
      </c>
      <c r="I250" s="26"/>
      <c r="J250" s="26"/>
      <c r="K250" s="36"/>
      <c r="L250" s="62"/>
      <c r="M250" s="86"/>
      <c r="N250" s="58">
        <v>30</v>
      </c>
      <c r="O250" s="59"/>
      <c r="P250" s="59"/>
      <c r="Q250" s="59"/>
      <c r="R250" s="59"/>
      <c r="S250" s="59">
        <v>71</v>
      </c>
      <c r="T250" s="59"/>
      <c r="U250" s="36"/>
      <c r="V250" s="36"/>
      <c r="W250" s="62"/>
    </row>
    <row r="251" spans="2:23" ht="12.75">
      <c r="B251" s="83">
        <v>31</v>
      </c>
      <c r="C251" s="36" t="s">
        <v>86</v>
      </c>
      <c r="D251" s="36">
        <v>5</v>
      </c>
      <c r="E251" s="36">
        <v>6</v>
      </c>
      <c r="F251" s="36"/>
      <c r="G251" s="36">
        <v>67</v>
      </c>
      <c r="H251" s="36" t="s">
        <v>87</v>
      </c>
      <c r="I251" s="26"/>
      <c r="J251" s="26">
        <v>1</v>
      </c>
      <c r="K251" s="36"/>
      <c r="L251" s="62"/>
      <c r="M251" s="86"/>
      <c r="N251" s="58">
        <v>31</v>
      </c>
      <c r="O251" s="59"/>
      <c r="P251" s="59"/>
      <c r="Q251" s="59"/>
      <c r="R251" s="59"/>
      <c r="S251" s="59">
        <v>72</v>
      </c>
      <c r="T251" s="59"/>
      <c r="U251" s="36"/>
      <c r="V251" s="36"/>
      <c r="W251" s="62"/>
    </row>
    <row r="252" spans="2:23" ht="12.75">
      <c r="B252" s="83">
        <v>32</v>
      </c>
      <c r="C252" s="36" t="s">
        <v>40</v>
      </c>
      <c r="D252" s="36"/>
      <c r="E252" s="36"/>
      <c r="F252" s="36"/>
      <c r="G252" s="36">
        <v>68</v>
      </c>
      <c r="H252" s="36" t="s">
        <v>88</v>
      </c>
      <c r="I252" s="26"/>
      <c r="J252" s="36"/>
      <c r="K252" s="36"/>
      <c r="L252" s="62"/>
      <c r="M252" s="86"/>
      <c r="N252" s="58">
        <v>32</v>
      </c>
      <c r="O252" s="36"/>
      <c r="P252" s="36"/>
      <c r="Q252" s="36"/>
      <c r="R252" s="36"/>
      <c r="S252" s="59">
        <v>73</v>
      </c>
      <c r="T252" s="59"/>
      <c r="U252" s="36"/>
      <c r="V252" s="36"/>
      <c r="W252" s="62"/>
    </row>
    <row r="253" spans="2:23" ht="12.75">
      <c r="B253" s="83"/>
      <c r="C253" s="36"/>
      <c r="D253" s="36"/>
      <c r="E253" s="36"/>
      <c r="F253" s="36"/>
      <c r="G253" s="36"/>
      <c r="H253" s="36"/>
      <c r="I253" s="26"/>
      <c r="J253" s="26"/>
      <c r="K253" s="36"/>
      <c r="L253" s="62"/>
      <c r="M253" s="86"/>
      <c r="N253" s="58">
        <v>33</v>
      </c>
      <c r="O253" s="36"/>
      <c r="P253" s="36"/>
      <c r="Q253" s="36"/>
      <c r="R253" s="36"/>
      <c r="S253" s="59">
        <v>74</v>
      </c>
      <c r="T253" s="59"/>
      <c r="U253" s="36"/>
      <c r="V253" s="36"/>
      <c r="W253" s="62"/>
    </row>
    <row r="254" spans="2:23" ht="12.75">
      <c r="B254" s="83"/>
      <c r="C254" s="36"/>
      <c r="D254" s="36"/>
      <c r="E254" s="36"/>
      <c r="F254" s="36"/>
      <c r="G254" s="36"/>
      <c r="H254" s="36"/>
      <c r="I254" s="26"/>
      <c r="J254" s="26"/>
      <c r="K254" s="36"/>
      <c r="L254" s="62"/>
      <c r="M254" s="86"/>
      <c r="N254" s="58">
        <v>34</v>
      </c>
      <c r="O254" s="36"/>
      <c r="P254" s="36"/>
      <c r="Q254" s="36"/>
      <c r="R254" s="36"/>
      <c r="S254" s="59">
        <v>75</v>
      </c>
      <c r="T254" s="59"/>
      <c r="U254" s="36"/>
      <c r="V254" s="36"/>
      <c r="W254" s="62"/>
    </row>
    <row r="255" spans="2:23" ht="12.75">
      <c r="B255" s="83"/>
      <c r="C255" s="34"/>
      <c r="D255" s="36"/>
      <c r="E255" s="36"/>
      <c r="F255" s="36"/>
      <c r="G255" s="36"/>
      <c r="H255" s="36"/>
      <c r="I255" s="26"/>
      <c r="J255" s="26"/>
      <c r="K255" s="36"/>
      <c r="L255" s="62"/>
      <c r="M255" s="86"/>
      <c r="N255" s="58">
        <v>35</v>
      </c>
      <c r="O255" s="36"/>
      <c r="P255" s="36"/>
      <c r="Q255" s="36"/>
      <c r="R255" s="36"/>
      <c r="S255" s="59">
        <v>76</v>
      </c>
      <c r="T255" s="59"/>
      <c r="U255" s="36"/>
      <c r="V255" s="36"/>
      <c r="W255" s="62"/>
    </row>
    <row r="256" spans="2:23" ht="12.75">
      <c r="B256" s="83">
        <v>33</v>
      </c>
      <c r="C256" s="36" t="s">
        <v>41</v>
      </c>
      <c r="D256" s="36"/>
      <c r="E256" s="63"/>
      <c r="F256" s="36"/>
      <c r="G256" s="36"/>
      <c r="H256" s="36"/>
      <c r="I256" s="26"/>
      <c r="J256" s="26"/>
      <c r="K256" s="36"/>
      <c r="L256" s="62"/>
      <c r="M256" s="86"/>
      <c r="N256" s="58">
        <v>36</v>
      </c>
      <c r="O256" s="36"/>
      <c r="P256" s="36"/>
      <c r="Q256" s="36"/>
      <c r="R256" s="36"/>
      <c r="S256" s="59">
        <v>77</v>
      </c>
      <c r="T256" s="59"/>
      <c r="U256" s="36"/>
      <c r="V256" s="36"/>
      <c r="W256" s="62"/>
    </row>
    <row r="257" spans="2:23" ht="12.75">
      <c r="B257" s="83">
        <v>34</v>
      </c>
      <c r="C257" s="36" t="s">
        <v>42</v>
      </c>
      <c r="D257" s="36"/>
      <c r="E257" s="36"/>
      <c r="F257" s="36"/>
      <c r="G257" s="36"/>
      <c r="H257" s="36" t="s">
        <v>89</v>
      </c>
      <c r="I257" s="36">
        <f>U262</f>
        <v>28</v>
      </c>
      <c r="J257" s="36">
        <f>U262</f>
        <v>28</v>
      </c>
      <c r="K257" s="36">
        <f>V262</f>
        <v>21</v>
      </c>
      <c r="L257" s="62"/>
      <c r="M257" s="86"/>
      <c r="N257" s="58">
        <v>37</v>
      </c>
      <c r="O257" s="36"/>
      <c r="P257" s="36"/>
      <c r="Q257" s="36"/>
      <c r="R257" s="36"/>
      <c r="S257" s="59">
        <v>78</v>
      </c>
      <c r="T257" s="59"/>
      <c r="U257" s="36"/>
      <c r="V257" s="36"/>
      <c r="W257" s="62"/>
    </row>
    <row r="258" spans="2:23" ht="12.75">
      <c r="B258" s="83">
        <v>35</v>
      </c>
      <c r="C258" s="36" t="s">
        <v>43</v>
      </c>
      <c r="D258" s="36"/>
      <c r="E258" s="36"/>
      <c r="F258" s="36"/>
      <c r="G258" s="36"/>
      <c r="H258" s="36" t="s">
        <v>55</v>
      </c>
      <c r="I258" s="86">
        <f>SUM(D221:D265,I222:I223,I221:I257)</f>
        <v>57</v>
      </c>
      <c r="J258" s="36">
        <f>SUM(D221:D265,J221:J257)</f>
        <v>93</v>
      </c>
      <c r="K258" s="36">
        <f>SUM(E221:E265,K221:K257)</f>
        <v>77</v>
      </c>
      <c r="L258" s="62">
        <f>SUM(F221:F265,L221:L257)</f>
        <v>0</v>
      </c>
      <c r="M258" s="86"/>
      <c r="N258" s="58">
        <v>38</v>
      </c>
      <c r="O258" s="36"/>
      <c r="P258" s="36"/>
      <c r="Q258" s="36"/>
      <c r="R258" s="36"/>
      <c r="S258" s="59">
        <v>79</v>
      </c>
      <c r="T258" s="59"/>
      <c r="U258" s="36"/>
      <c r="V258" s="36"/>
      <c r="W258" s="62"/>
    </row>
    <row r="259" spans="2:23" ht="12.75">
      <c r="B259" s="83">
        <v>36</v>
      </c>
      <c r="C259" s="36" t="s">
        <v>90</v>
      </c>
      <c r="D259" s="36"/>
      <c r="E259" s="36"/>
      <c r="F259" s="36"/>
      <c r="G259" s="36"/>
      <c r="H259" s="36" t="s">
        <v>56</v>
      </c>
      <c r="I259" s="36">
        <v>33</v>
      </c>
      <c r="J259" s="36">
        <v>819</v>
      </c>
      <c r="K259" s="36">
        <v>677</v>
      </c>
      <c r="L259" s="62"/>
      <c r="M259" s="23"/>
      <c r="N259" s="58">
        <v>39</v>
      </c>
      <c r="O259" s="36"/>
      <c r="P259" s="36"/>
      <c r="Q259" s="36"/>
      <c r="R259" s="36"/>
      <c r="S259" s="59">
        <v>80</v>
      </c>
      <c r="T259" s="59"/>
      <c r="U259" s="36"/>
      <c r="V259" s="36"/>
      <c r="W259" s="62"/>
    </row>
    <row r="260" spans="2:23" ht="12.75">
      <c r="B260" s="83">
        <v>37</v>
      </c>
      <c r="C260" s="36" t="s">
        <v>44</v>
      </c>
      <c r="D260" s="36">
        <v>2</v>
      </c>
      <c r="E260" s="36">
        <v>4</v>
      </c>
      <c r="F260" s="36"/>
      <c r="G260" s="36"/>
      <c r="H260" s="36" t="s">
        <v>91</v>
      </c>
      <c r="I260" s="36">
        <f>SUM(I258:I259)</f>
        <v>90</v>
      </c>
      <c r="J260" s="36">
        <f>SUM(J258:J259)</f>
        <v>912</v>
      </c>
      <c r="K260" s="36">
        <f>SUM(K258:K259)</f>
        <v>754</v>
      </c>
      <c r="L260" s="62">
        <f>SUM(F221:F266,L221:L257)</f>
        <v>0</v>
      </c>
      <c r="M260" s="23"/>
      <c r="N260" s="58">
        <v>40</v>
      </c>
      <c r="O260" s="36"/>
      <c r="P260" s="36"/>
      <c r="Q260" s="36"/>
      <c r="R260" s="36"/>
      <c r="S260" s="59">
        <v>81</v>
      </c>
      <c r="T260" s="59"/>
      <c r="U260" s="36"/>
      <c r="V260" s="36"/>
      <c r="W260" s="62"/>
    </row>
    <row r="261" spans="2:23" ht="12.75">
      <c r="B261" s="83">
        <v>38</v>
      </c>
      <c r="C261" s="36" t="s">
        <v>45</v>
      </c>
      <c r="D261" s="36"/>
      <c r="E261" s="36"/>
      <c r="F261" s="36"/>
      <c r="G261" s="36"/>
      <c r="H261" s="36"/>
      <c r="I261" s="26"/>
      <c r="J261" s="26"/>
      <c r="K261" s="36"/>
      <c r="L261" s="62"/>
      <c r="M261" s="23"/>
      <c r="N261" s="58">
        <v>41</v>
      </c>
      <c r="O261" s="36"/>
      <c r="P261" s="36"/>
      <c r="Q261" s="36"/>
      <c r="R261" s="36"/>
      <c r="S261" s="59"/>
      <c r="T261" s="26"/>
      <c r="U261" s="36"/>
      <c r="V261" s="36"/>
      <c r="W261" s="62"/>
    </row>
    <row r="262" spans="2:23" ht="12.75">
      <c r="B262" s="83">
        <v>39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27"/>
      <c r="M262" s="86"/>
      <c r="N262" s="67"/>
      <c r="O262" s="68"/>
      <c r="P262" s="68"/>
      <c r="Q262" s="68"/>
      <c r="R262" s="68"/>
      <c r="S262" s="68"/>
      <c r="T262" s="36" t="s">
        <v>6</v>
      </c>
      <c r="U262" s="36">
        <f>SUM(P221:P261)</f>
        <v>28</v>
      </c>
      <c r="V262" s="36">
        <f>SUM(Q221:Q261)</f>
        <v>21</v>
      </c>
      <c r="W262" s="62">
        <f>SUM(R221:R261,W220:W260)</f>
        <v>0</v>
      </c>
    </row>
    <row r="263" spans="2:23" ht="13.5" thickBot="1">
      <c r="B263" s="83"/>
      <c r="C263" s="34"/>
      <c r="D263" s="36"/>
      <c r="E263" s="36"/>
      <c r="F263" s="36"/>
      <c r="G263" s="36"/>
      <c r="H263" s="36"/>
      <c r="I263" s="36"/>
      <c r="J263" s="36"/>
      <c r="K263" s="36"/>
      <c r="L263" s="62"/>
      <c r="M263" s="23"/>
      <c r="N263" s="188" t="s">
        <v>94</v>
      </c>
      <c r="O263" s="189"/>
      <c r="P263" s="189"/>
      <c r="Q263" s="189"/>
      <c r="R263" s="189"/>
      <c r="S263" s="189"/>
      <c r="T263" s="189"/>
      <c r="U263" s="189"/>
      <c r="V263" s="189"/>
      <c r="W263" s="190"/>
    </row>
    <row r="264" spans="2:23" ht="12.75">
      <c r="B264" s="83">
        <v>40</v>
      </c>
      <c r="C264" s="36" t="s">
        <v>92</v>
      </c>
      <c r="D264" s="36"/>
      <c r="E264" s="36"/>
      <c r="F264" s="36"/>
      <c r="G264" s="36"/>
      <c r="H264" s="36"/>
      <c r="I264" s="36"/>
      <c r="J264" s="36"/>
      <c r="K264" s="36"/>
      <c r="L264" s="62"/>
      <c r="M264" s="86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2:23" ht="12.75">
      <c r="B265" s="83">
        <v>41</v>
      </c>
      <c r="C265" s="36" t="s">
        <v>93</v>
      </c>
      <c r="D265" s="36"/>
      <c r="E265" s="36"/>
      <c r="F265" s="36"/>
      <c r="G265" s="36"/>
      <c r="H265" s="36"/>
      <c r="I265" s="36"/>
      <c r="J265" s="36"/>
      <c r="K265" s="36"/>
      <c r="L265" s="62"/>
      <c r="M265" s="86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2:23" ht="12.75">
      <c r="B266" s="83"/>
      <c r="C266" s="26"/>
      <c r="D266" s="36"/>
      <c r="E266" s="36"/>
      <c r="F266" s="36"/>
      <c r="G266" s="36"/>
      <c r="H266" s="36"/>
      <c r="I266" s="36"/>
      <c r="J266" s="36"/>
      <c r="K266" s="36"/>
      <c r="L266" s="62"/>
      <c r="M266" s="86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2:23" ht="13.5" thickBot="1">
      <c r="B267" s="188" t="s">
        <v>94</v>
      </c>
      <c r="C267" s="189"/>
      <c r="D267" s="189"/>
      <c r="E267" s="189"/>
      <c r="F267" s="189"/>
      <c r="G267" s="189"/>
      <c r="H267" s="189"/>
      <c r="I267" s="189"/>
      <c r="J267" s="189"/>
      <c r="K267" s="189"/>
      <c r="L267" s="190"/>
      <c r="M267" s="86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2:23" ht="13.5" thickBot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2:23" ht="12.75">
      <c r="B269" s="191" t="s">
        <v>231</v>
      </c>
      <c r="C269" s="192"/>
      <c r="D269" s="192"/>
      <c r="E269" s="192"/>
      <c r="F269" s="192"/>
      <c r="G269" s="192"/>
      <c r="H269" s="192"/>
      <c r="I269" s="192"/>
      <c r="J269" s="192"/>
      <c r="K269" s="192"/>
      <c r="L269" s="193"/>
      <c r="M269" s="23"/>
      <c r="N269" s="184" t="s">
        <v>232</v>
      </c>
      <c r="O269" s="172"/>
      <c r="P269" s="172"/>
      <c r="Q269" s="172"/>
      <c r="R269" s="172"/>
      <c r="S269" s="172"/>
      <c r="T269" s="172"/>
      <c r="U269" s="172"/>
      <c r="V269" s="172"/>
      <c r="W269" s="187"/>
    </row>
    <row r="270" spans="2:23" ht="12.75">
      <c r="B270" s="83" t="s">
        <v>58</v>
      </c>
      <c r="C270" s="36" t="s">
        <v>9</v>
      </c>
      <c r="D270" s="36" t="s">
        <v>10</v>
      </c>
      <c r="E270" s="36" t="s">
        <v>11</v>
      </c>
      <c r="F270" s="57" t="s">
        <v>130</v>
      </c>
      <c r="G270" s="36" t="s">
        <v>60</v>
      </c>
      <c r="H270" s="36" t="s">
        <v>9</v>
      </c>
      <c r="I270" s="36" t="s">
        <v>10</v>
      </c>
      <c r="J270" s="36" t="s">
        <v>10</v>
      </c>
      <c r="K270" s="36" t="s">
        <v>11</v>
      </c>
      <c r="L270" s="57" t="s">
        <v>130</v>
      </c>
      <c r="M270" s="84"/>
      <c r="N270" s="58" t="s">
        <v>60</v>
      </c>
      <c r="O270" s="59" t="s">
        <v>9</v>
      </c>
      <c r="P270" s="59" t="s">
        <v>10</v>
      </c>
      <c r="Q270" s="59" t="s">
        <v>11</v>
      </c>
      <c r="R270" s="36" t="s">
        <v>61</v>
      </c>
      <c r="S270" s="59" t="s">
        <v>60</v>
      </c>
      <c r="T270" s="59" t="s">
        <v>9</v>
      </c>
      <c r="U270" s="59" t="s">
        <v>10</v>
      </c>
      <c r="V270" s="59" t="s">
        <v>11</v>
      </c>
      <c r="W270" s="57" t="s">
        <v>130</v>
      </c>
    </row>
    <row r="271" spans="2:23" ht="12.75">
      <c r="B271" s="83">
        <v>1</v>
      </c>
      <c r="C271" s="36" t="s">
        <v>14</v>
      </c>
      <c r="D271" s="63"/>
      <c r="E271" s="85"/>
      <c r="F271" s="86"/>
      <c r="G271" s="36">
        <v>42</v>
      </c>
      <c r="H271" s="36" t="s">
        <v>63</v>
      </c>
      <c r="I271" s="26"/>
      <c r="J271" s="26"/>
      <c r="K271" s="36"/>
      <c r="L271" s="62"/>
      <c r="M271" s="34"/>
      <c r="N271" s="58">
        <v>1</v>
      </c>
      <c r="O271" s="59"/>
      <c r="P271" s="61"/>
      <c r="Q271" s="59"/>
      <c r="R271" s="59"/>
      <c r="S271" s="59">
        <v>42</v>
      </c>
      <c r="T271" s="59"/>
      <c r="U271" s="26"/>
      <c r="V271" s="26"/>
      <c r="W271" s="25"/>
    </row>
    <row r="272" spans="2:23" ht="12.75">
      <c r="B272" s="83">
        <v>2</v>
      </c>
      <c r="C272" s="36" t="s">
        <v>15</v>
      </c>
      <c r="D272" s="36"/>
      <c r="E272" s="36"/>
      <c r="F272" s="36"/>
      <c r="G272" s="36">
        <v>43</v>
      </c>
      <c r="H272" s="36" t="s">
        <v>64</v>
      </c>
      <c r="I272" s="26"/>
      <c r="J272" s="26"/>
      <c r="K272" s="36"/>
      <c r="L272" s="62"/>
      <c r="M272" s="86"/>
      <c r="N272" s="58">
        <v>2</v>
      </c>
      <c r="O272" s="59"/>
      <c r="P272" s="59"/>
      <c r="Q272" s="61"/>
      <c r="R272" s="59"/>
      <c r="S272" s="59">
        <v>43</v>
      </c>
      <c r="T272" s="59"/>
      <c r="U272" s="36"/>
      <c r="V272" s="36"/>
      <c r="W272" s="62"/>
    </row>
    <row r="273" spans="2:23" ht="12.75">
      <c r="B273" s="83">
        <v>3</v>
      </c>
      <c r="C273" s="36" t="s">
        <v>16</v>
      </c>
      <c r="D273" s="36"/>
      <c r="E273" s="36"/>
      <c r="F273" s="36"/>
      <c r="G273" s="36">
        <v>44</v>
      </c>
      <c r="H273" s="36" t="s">
        <v>65</v>
      </c>
      <c r="I273" s="26"/>
      <c r="J273" s="26"/>
      <c r="K273" s="36"/>
      <c r="L273" s="62"/>
      <c r="M273" s="86"/>
      <c r="N273" s="58">
        <v>3</v>
      </c>
      <c r="O273" s="59"/>
      <c r="P273" s="61"/>
      <c r="Q273" s="59"/>
      <c r="R273" s="59"/>
      <c r="S273" s="59">
        <v>44</v>
      </c>
      <c r="T273" s="59"/>
      <c r="U273" s="36"/>
      <c r="V273" s="36"/>
      <c r="W273" s="62"/>
    </row>
    <row r="274" spans="2:23" ht="12.75">
      <c r="B274" s="83">
        <v>4</v>
      </c>
      <c r="C274" s="36" t="s">
        <v>17</v>
      </c>
      <c r="D274" s="36"/>
      <c r="E274" s="36"/>
      <c r="F274" s="36"/>
      <c r="G274" s="36">
        <v>45</v>
      </c>
      <c r="H274" s="36" t="s">
        <v>66</v>
      </c>
      <c r="I274" s="26"/>
      <c r="J274" s="26"/>
      <c r="K274" s="36"/>
      <c r="L274" s="62"/>
      <c r="M274" s="86"/>
      <c r="N274" s="58">
        <v>4</v>
      </c>
      <c r="O274" s="59"/>
      <c r="P274" s="61"/>
      <c r="Q274" s="59"/>
      <c r="R274" s="59"/>
      <c r="S274" s="59">
        <v>45</v>
      </c>
      <c r="T274" s="59"/>
      <c r="U274" s="36"/>
      <c r="V274" s="36"/>
      <c r="W274" s="62"/>
    </row>
    <row r="275" spans="2:23" ht="12.75">
      <c r="B275" s="83">
        <v>5</v>
      </c>
      <c r="C275" s="36" t="s">
        <v>18</v>
      </c>
      <c r="D275" s="36"/>
      <c r="E275" s="36"/>
      <c r="F275" s="36"/>
      <c r="G275" s="36">
        <v>46</v>
      </c>
      <c r="H275" s="36" t="s">
        <v>67</v>
      </c>
      <c r="I275" s="26"/>
      <c r="J275" s="26"/>
      <c r="K275" s="36"/>
      <c r="L275" s="62"/>
      <c r="M275" s="86"/>
      <c r="N275" s="58">
        <v>5</v>
      </c>
      <c r="O275" s="59"/>
      <c r="P275" s="61"/>
      <c r="Q275" s="59"/>
      <c r="R275" s="59"/>
      <c r="S275" s="59">
        <v>46</v>
      </c>
      <c r="T275" s="59"/>
      <c r="U275" s="36"/>
      <c r="V275" s="36"/>
      <c r="W275" s="62"/>
    </row>
    <row r="276" spans="2:23" ht="12.75">
      <c r="B276" s="83">
        <v>6</v>
      </c>
      <c r="C276" s="36" t="s">
        <v>19</v>
      </c>
      <c r="D276" s="36"/>
      <c r="E276" s="36"/>
      <c r="F276" s="36"/>
      <c r="G276" s="36">
        <v>47</v>
      </c>
      <c r="H276" s="36" t="s">
        <v>68</v>
      </c>
      <c r="I276" s="26"/>
      <c r="J276" s="26"/>
      <c r="K276" s="36"/>
      <c r="L276" s="62"/>
      <c r="M276" s="86"/>
      <c r="N276" s="58">
        <v>6</v>
      </c>
      <c r="O276" s="59"/>
      <c r="P276" s="61"/>
      <c r="Q276" s="59"/>
      <c r="R276" s="59"/>
      <c r="S276" s="59">
        <v>47</v>
      </c>
      <c r="T276" s="59"/>
      <c r="U276" s="36"/>
      <c r="V276" s="36"/>
      <c r="W276" s="62"/>
    </row>
    <row r="277" spans="2:23" ht="12.75">
      <c r="B277" s="83">
        <v>7</v>
      </c>
      <c r="C277" s="36" t="s">
        <v>20</v>
      </c>
      <c r="D277" s="63"/>
      <c r="E277" s="36"/>
      <c r="F277" s="36"/>
      <c r="G277" s="36">
        <v>48</v>
      </c>
      <c r="H277" s="36" t="s">
        <v>69</v>
      </c>
      <c r="I277" s="26"/>
      <c r="J277" s="26"/>
      <c r="K277" s="36"/>
      <c r="L277" s="62"/>
      <c r="M277" s="86"/>
      <c r="N277" s="58">
        <v>7</v>
      </c>
      <c r="O277" s="59"/>
      <c r="P277" s="61"/>
      <c r="Q277" s="59"/>
      <c r="R277" s="59"/>
      <c r="S277" s="59">
        <v>48</v>
      </c>
      <c r="T277" s="59"/>
      <c r="U277" s="36"/>
      <c r="V277" s="36"/>
      <c r="W277" s="62"/>
    </row>
    <row r="278" spans="2:23" ht="12.75">
      <c r="B278" s="83">
        <v>8</v>
      </c>
      <c r="C278" s="36" t="s">
        <v>21</v>
      </c>
      <c r="D278" s="36"/>
      <c r="E278" s="36"/>
      <c r="F278" s="36"/>
      <c r="G278" s="36">
        <v>49</v>
      </c>
      <c r="H278" s="36" t="s">
        <v>47</v>
      </c>
      <c r="I278" s="36"/>
      <c r="J278" s="63"/>
      <c r="K278" s="36"/>
      <c r="L278" s="62"/>
      <c r="M278" s="86"/>
      <c r="N278" s="58">
        <v>8</v>
      </c>
      <c r="O278" s="59"/>
      <c r="P278" s="59"/>
      <c r="Q278" s="61"/>
      <c r="R278" s="59"/>
      <c r="S278" s="59">
        <v>49</v>
      </c>
      <c r="T278" s="59"/>
      <c r="U278" s="36"/>
      <c r="V278" s="36"/>
      <c r="W278" s="62"/>
    </row>
    <row r="279" spans="2:23" ht="12.75">
      <c r="B279" s="83">
        <v>9</v>
      </c>
      <c r="C279" s="36" t="s">
        <v>22</v>
      </c>
      <c r="D279" s="36"/>
      <c r="E279" s="36"/>
      <c r="F279" s="36"/>
      <c r="G279" s="36">
        <v>50</v>
      </c>
      <c r="H279" s="36" t="s">
        <v>48</v>
      </c>
      <c r="I279" s="26"/>
      <c r="J279" s="26"/>
      <c r="K279" s="36"/>
      <c r="L279" s="62"/>
      <c r="M279" s="86"/>
      <c r="N279" s="58">
        <v>9</v>
      </c>
      <c r="O279" s="59"/>
      <c r="P279" s="61"/>
      <c r="Q279" s="59"/>
      <c r="R279" s="59"/>
      <c r="S279" s="59">
        <v>50</v>
      </c>
      <c r="T279" s="59"/>
      <c r="U279" s="36"/>
      <c r="V279" s="36"/>
      <c r="W279" s="62"/>
    </row>
    <row r="280" spans="2:23" ht="12.75">
      <c r="B280" s="83">
        <v>10</v>
      </c>
      <c r="C280" s="36" t="s">
        <v>23</v>
      </c>
      <c r="D280" s="36"/>
      <c r="E280" s="36"/>
      <c r="F280" s="36"/>
      <c r="G280" s="36">
        <v>51</v>
      </c>
      <c r="H280" s="36" t="s">
        <v>49</v>
      </c>
      <c r="I280" s="26"/>
      <c r="J280" s="26"/>
      <c r="K280" s="36"/>
      <c r="L280" s="62"/>
      <c r="M280" s="86"/>
      <c r="N280" s="58">
        <v>10</v>
      </c>
      <c r="O280" s="59"/>
      <c r="P280" s="61"/>
      <c r="Q280" s="59"/>
      <c r="R280" s="59"/>
      <c r="S280" s="59">
        <v>51</v>
      </c>
      <c r="T280" s="59"/>
      <c r="U280" s="36"/>
      <c r="V280" s="36"/>
      <c r="W280" s="62"/>
    </row>
    <row r="281" spans="2:23" ht="12.75">
      <c r="B281" s="83">
        <v>11</v>
      </c>
      <c r="C281" s="36" t="s">
        <v>24</v>
      </c>
      <c r="D281" s="36"/>
      <c r="E281" s="36"/>
      <c r="F281" s="36"/>
      <c r="G281" s="36">
        <v>52</v>
      </c>
      <c r="H281" s="36" t="s">
        <v>70</v>
      </c>
      <c r="I281" s="26"/>
      <c r="J281" s="26"/>
      <c r="K281" s="36"/>
      <c r="L281" s="62"/>
      <c r="M281" s="86"/>
      <c r="N281" s="58">
        <v>11</v>
      </c>
      <c r="O281" s="59"/>
      <c r="P281" s="61"/>
      <c r="Q281" s="59"/>
      <c r="R281" s="59"/>
      <c r="S281" s="59">
        <v>52</v>
      </c>
      <c r="T281" s="59"/>
      <c r="U281" s="36"/>
      <c r="V281" s="36"/>
      <c r="W281" s="25"/>
    </row>
    <row r="282" spans="2:23" ht="12.75">
      <c r="B282" s="83">
        <v>12</v>
      </c>
      <c r="C282" s="36" t="s">
        <v>25</v>
      </c>
      <c r="D282" s="36"/>
      <c r="E282" s="36"/>
      <c r="F282" s="36"/>
      <c r="H282" s="36"/>
      <c r="I282" s="26"/>
      <c r="J282" s="26"/>
      <c r="K282" s="36"/>
      <c r="L282" s="62"/>
      <c r="M282" s="86"/>
      <c r="N282" s="58">
        <v>12</v>
      </c>
      <c r="O282" s="59"/>
      <c r="P282" s="59"/>
      <c r="Q282" s="59"/>
      <c r="R282" s="59"/>
      <c r="S282" s="59">
        <v>53</v>
      </c>
      <c r="T282" s="59"/>
      <c r="U282" s="26"/>
      <c r="V282" s="26"/>
      <c r="W282" s="25"/>
    </row>
    <row r="283" spans="2:23" ht="12.75">
      <c r="B283" s="83">
        <v>13</v>
      </c>
      <c r="C283" s="36" t="s">
        <v>26</v>
      </c>
      <c r="D283" s="36"/>
      <c r="E283" s="36"/>
      <c r="F283" s="36"/>
      <c r="H283" s="36"/>
      <c r="I283" s="26"/>
      <c r="J283" s="26"/>
      <c r="K283" s="36"/>
      <c r="L283" s="62"/>
      <c r="M283" s="86"/>
      <c r="N283" s="58">
        <v>13</v>
      </c>
      <c r="O283" s="59"/>
      <c r="P283" s="59"/>
      <c r="Q283" s="59"/>
      <c r="R283" s="59"/>
      <c r="S283" s="59">
        <v>54</v>
      </c>
      <c r="T283" s="59"/>
      <c r="U283" s="26"/>
      <c r="V283" s="26"/>
      <c r="W283" s="62"/>
    </row>
    <row r="284" spans="2:23" ht="12.75">
      <c r="B284" s="83">
        <v>14</v>
      </c>
      <c r="C284" s="36" t="s">
        <v>71</v>
      </c>
      <c r="D284" s="36"/>
      <c r="E284" s="36"/>
      <c r="F284" s="36"/>
      <c r="G284" s="36">
        <v>53</v>
      </c>
      <c r="H284" s="36" t="s">
        <v>72</v>
      </c>
      <c r="I284" s="26"/>
      <c r="J284" s="36"/>
      <c r="K284" s="36"/>
      <c r="L284" s="62"/>
      <c r="M284" s="86"/>
      <c r="N284" s="58">
        <v>14</v>
      </c>
      <c r="O284" s="59"/>
      <c r="P284" s="59"/>
      <c r="Q284" s="59"/>
      <c r="R284" s="59"/>
      <c r="S284" s="59">
        <v>55</v>
      </c>
      <c r="T284" s="59"/>
      <c r="U284" s="36"/>
      <c r="V284" s="36"/>
      <c r="W284" s="62"/>
    </row>
    <row r="285" spans="2:23" ht="12.75">
      <c r="B285" s="83">
        <v>15</v>
      </c>
      <c r="C285" s="36" t="s">
        <v>73</v>
      </c>
      <c r="D285" s="36"/>
      <c r="E285" s="36"/>
      <c r="F285" s="36"/>
      <c r="G285" s="36">
        <v>54</v>
      </c>
      <c r="H285" s="36" t="s">
        <v>74</v>
      </c>
      <c r="I285" s="26"/>
      <c r="J285" s="36"/>
      <c r="K285" s="36"/>
      <c r="L285" s="62"/>
      <c r="M285" s="86"/>
      <c r="N285" s="58">
        <v>15</v>
      </c>
      <c r="O285" s="59"/>
      <c r="P285" s="59"/>
      <c r="Q285" s="59"/>
      <c r="R285" s="59"/>
      <c r="S285" s="59">
        <v>56</v>
      </c>
      <c r="T285" s="59"/>
      <c r="U285" s="36"/>
      <c r="V285" s="36"/>
      <c r="W285" s="62"/>
    </row>
    <row r="286" spans="2:23" ht="12.75">
      <c r="B286" s="83">
        <v>16</v>
      </c>
      <c r="C286" s="36" t="s">
        <v>28</v>
      </c>
      <c r="D286" s="36"/>
      <c r="E286" s="36"/>
      <c r="F286" s="36"/>
      <c r="G286" s="36">
        <v>55</v>
      </c>
      <c r="H286" s="36" t="s">
        <v>50</v>
      </c>
      <c r="I286" s="36"/>
      <c r="J286" s="63"/>
      <c r="K286" s="36"/>
      <c r="L286" s="62"/>
      <c r="M286" s="86"/>
      <c r="N286" s="58">
        <v>16</v>
      </c>
      <c r="O286" s="59"/>
      <c r="P286" s="59"/>
      <c r="Q286" s="59"/>
      <c r="R286" s="59"/>
      <c r="S286" s="59">
        <v>57</v>
      </c>
      <c r="T286" s="59"/>
      <c r="U286" s="36"/>
      <c r="V286" s="36"/>
      <c r="W286" s="62"/>
    </row>
    <row r="287" spans="2:23" ht="12.75">
      <c r="B287" s="83">
        <v>17</v>
      </c>
      <c r="C287" s="36" t="s">
        <v>29</v>
      </c>
      <c r="D287" s="36"/>
      <c r="E287" s="36"/>
      <c r="F287" s="36"/>
      <c r="G287" s="36">
        <v>56</v>
      </c>
      <c r="H287" s="36" t="s">
        <v>76</v>
      </c>
      <c r="I287" s="26"/>
      <c r="J287" s="63"/>
      <c r="K287" s="36"/>
      <c r="L287" s="62"/>
      <c r="M287" s="86"/>
      <c r="N287" s="58">
        <v>17</v>
      </c>
      <c r="O287" s="59"/>
      <c r="P287" s="59"/>
      <c r="Q287" s="59"/>
      <c r="R287" s="59"/>
      <c r="S287" s="59">
        <v>58</v>
      </c>
      <c r="T287" s="59"/>
      <c r="U287" s="36"/>
      <c r="V287" s="36"/>
      <c r="W287" s="62"/>
    </row>
    <row r="288" spans="2:23" ht="12.75">
      <c r="B288" s="83">
        <v>18</v>
      </c>
      <c r="C288" s="36" t="s">
        <v>30</v>
      </c>
      <c r="D288" s="36"/>
      <c r="E288" s="36"/>
      <c r="F288" s="36"/>
      <c r="G288" s="36">
        <v>57</v>
      </c>
      <c r="H288" s="36" t="s">
        <v>51</v>
      </c>
      <c r="I288" s="26"/>
      <c r="J288" s="63"/>
      <c r="K288" s="36"/>
      <c r="L288" s="62"/>
      <c r="M288" s="86"/>
      <c r="N288" s="58">
        <v>18</v>
      </c>
      <c r="O288" s="59"/>
      <c r="P288" s="59"/>
      <c r="Q288" s="59"/>
      <c r="R288" s="59"/>
      <c r="S288" s="59">
        <v>59</v>
      </c>
      <c r="T288" s="59"/>
      <c r="U288" s="36"/>
      <c r="V288" s="36"/>
      <c r="W288" s="62"/>
    </row>
    <row r="289" spans="2:23" ht="12.75">
      <c r="B289" s="83">
        <v>19</v>
      </c>
      <c r="C289" s="36" t="s">
        <v>31</v>
      </c>
      <c r="D289" s="36"/>
      <c r="E289" s="36"/>
      <c r="F289" s="36"/>
      <c r="G289" s="36">
        <v>58</v>
      </c>
      <c r="H289" s="36" t="s">
        <v>77</v>
      </c>
      <c r="I289" s="26"/>
      <c r="J289" s="36"/>
      <c r="K289" s="36"/>
      <c r="L289" s="62"/>
      <c r="M289" s="86"/>
      <c r="N289" s="58">
        <v>19</v>
      </c>
      <c r="O289" s="59"/>
      <c r="P289" s="59"/>
      <c r="Q289" s="59"/>
      <c r="R289" s="59"/>
      <c r="S289" s="59">
        <v>60</v>
      </c>
      <c r="T289" s="59"/>
      <c r="U289" s="36"/>
      <c r="V289" s="36"/>
      <c r="W289" s="62"/>
    </row>
    <row r="290" spans="2:23" ht="12.75">
      <c r="B290" s="83">
        <v>20</v>
      </c>
      <c r="C290" s="36" t="s">
        <v>32</v>
      </c>
      <c r="D290" s="36"/>
      <c r="E290" s="36"/>
      <c r="F290" s="36"/>
      <c r="G290" s="36">
        <v>59</v>
      </c>
      <c r="H290" s="36" t="s">
        <v>75</v>
      </c>
      <c r="I290" s="26"/>
      <c r="J290" s="26"/>
      <c r="K290" s="36"/>
      <c r="L290" s="62"/>
      <c r="M290" s="86"/>
      <c r="N290" s="58">
        <v>20</v>
      </c>
      <c r="O290" s="59"/>
      <c r="P290" s="59"/>
      <c r="Q290" s="59"/>
      <c r="R290" s="59"/>
      <c r="S290" s="59">
        <v>61</v>
      </c>
      <c r="T290" s="59"/>
      <c r="U290" s="36"/>
      <c r="V290" s="36"/>
      <c r="W290" s="62"/>
    </row>
    <row r="291" spans="2:23" ht="12.75">
      <c r="B291" s="83">
        <v>21</v>
      </c>
      <c r="C291" s="36" t="s">
        <v>33</v>
      </c>
      <c r="D291" s="36"/>
      <c r="E291" s="36"/>
      <c r="F291" s="36"/>
      <c r="G291" s="36">
        <v>60</v>
      </c>
      <c r="H291" s="36" t="s">
        <v>53</v>
      </c>
      <c r="I291" s="26"/>
      <c r="J291" s="26"/>
      <c r="K291" s="36"/>
      <c r="L291" s="62"/>
      <c r="M291" s="86"/>
      <c r="N291" s="58">
        <v>21</v>
      </c>
      <c r="O291" s="59"/>
      <c r="P291" s="59"/>
      <c r="Q291" s="59"/>
      <c r="R291" s="59"/>
      <c r="S291" s="59">
        <v>62</v>
      </c>
      <c r="T291" s="59"/>
      <c r="U291" s="36"/>
      <c r="V291" s="36"/>
      <c r="W291" s="62"/>
    </row>
    <row r="292" spans="2:23" ht="12.75">
      <c r="B292" s="83">
        <v>22</v>
      </c>
      <c r="C292" s="36" t="s">
        <v>34</v>
      </c>
      <c r="D292" s="36"/>
      <c r="E292" s="36"/>
      <c r="F292" s="36"/>
      <c r="G292" s="36">
        <v>61</v>
      </c>
      <c r="H292" s="36" t="s">
        <v>78</v>
      </c>
      <c r="I292" s="26"/>
      <c r="J292" s="26"/>
      <c r="K292" s="36"/>
      <c r="L292" s="62"/>
      <c r="M292" s="86"/>
      <c r="N292" s="58">
        <v>22</v>
      </c>
      <c r="O292" s="59"/>
      <c r="P292" s="59"/>
      <c r="Q292" s="59"/>
      <c r="R292" s="59"/>
      <c r="S292" s="59">
        <v>63</v>
      </c>
      <c r="T292" s="59"/>
      <c r="U292" s="36"/>
      <c r="V292" s="36"/>
      <c r="W292" s="62"/>
    </row>
    <row r="293" spans="2:23" ht="12.75">
      <c r="B293" s="83">
        <v>23</v>
      </c>
      <c r="C293" s="36" t="s">
        <v>79</v>
      </c>
      <c r="D293" s="36"/>
      <c r="E293" s="36"/>
      <c r="F293" s="36"/>
      <c r="G293" s="36">
        <v>62</v>
      </c>
      <c r="H293" s="36"/>
      <c r="I293" s="26"/>
      <c r="J293" s="26"/>
      <c r="K293" s="36"/>
      <c r="L293" s="62"/>
      <c r="M293" s="86"/>
      <c r="N293" s="58">
        <v>23</v>
      </c>
      <c r="O293" s="59"/>
      <c r="P293" s="59"/>
      <c r="Q293" s="59"/>
      <c r="R293" s="59"/>
      <c r="S293" s="59">
        <v>64</v>
      </c>
      <c r="T293" s="59"/>
      <c r="U293" s="36"/>
      <c r="V293" s="36"/>
      <c r="W293" s="62"/>
    </row>
    <row r="294" spans="2:23" ht="12.75">
      <c r="B294" s="83">
        <v>24</v>
      </c>
      <c r="C294" s="36" t="s">
        <v>80</v>
      </c>
      <c r="D294" s="63"/>
      <c r="E294" s="36"/>
      <c r="F294" s="36"/>
      <c r="G294" s="36"/>
      <c r="H294" s="36"/>
      <c r="I294" s="26"/>
      <c r="J294" s="26"/>
      <c r="K294" s="36"/>
      <c r="L294" s="62"/>
      <c r="M294" s="86"/>
      <c r="N294" s="58">
        <v>24</v>
      </c>
      <c r="O294" s="59"/>
      <c r="P294" s="59"/>
      <c r="Q294" s="59"/>
      <c r="R294" s="59"/>
      <c r="S294" s="59">
        <v>65</v>
      </c>
      <c r="T294" s="59"/>
      <c r="U294" s="36"/>
      <c r="V294" s="36"/>
      <c r="W294" s="62"/>
    </row>
    <row r="295" spans="2:23" ht="12.75">
      <c r="B295" s="83">
        <v>25</v>
      </c>
      <c r="C295" s="36" t="s">
        <v>81</v>
      </c>
      <c r="D295" s="36"/>
      <c r="E295" s="36"/>
      <c r="F295" s="36"/>
      <c r="H295" s="36"/>
      <c r="I295" s="26"/>
      <c r="J295" s="26"/>
      <c r="K295" s="36"/>
      <c r="L295" s="62"/>
      <c r="M295" s="86"/>
      <c r="N295" s="58">
        <v>25</v>
      </c>
      <c r="O295" s="59"/>
      <c r="P295" s="59"/>
      <c r="Q295" s="59"/>
      <c r="R295" s="59"/>
      <c r="S295" s="59">
        <v>66</v>
      </c>
      <c r="T295" s="59"/>
      <c r="U295" s="36"/>
      <c r="V295" s="36"/>
      <c r="W295" s="62"/>
    </row>
    <row r="296" spans="2:23" ht="12.75">
      <c r="B296" s="83">
        <v>26</v>
      </c>
      <c r="C296" s="36" t="s">
        <v>35</v>
      </c>
      <c r="D296" s="63"/>
      <c r="E296" s="36"/>
      <c r="F296" s="36"/>
      <c r="H296" s="36"/>
      <c r="I296" s="26"/>
      <c r="J296" s="26"/>
      <c r="K296" s="36"/>
      <c r="L296" s="62"/>
      <c r="M296" s="86"/>
      <c r="N296" s="58">
        <v>26</v>
      </c>
      <c r="O296" s="59"/>
      <c r="P296" s="59"/>
      <c r="Q296" s="59"/>
      <c r="R296" s="59"/>
      <c r="S296" s="59">
        <v>67</v>
      </c>
      <c r="T296" s="59"/>
      <c r="U296" s="36"/>
      <c r="V296" s="36"/>
      <c r="W296" s="62"/>
    </row>
    <row r="297" spans="2:23" ht="12.75">
      <c r="B297" s="83">
        <v>27</v>
      </c>
      <c r="C297" s="36" t="s">
        <v>36</v>
      </c>
      <c r="D297" s="36"/>
      <c r="E297" s="36"/>
      <c r="F297" s="36"/>
      <c r="G297" s="36">
        <v>63</v>
      </c>
      <c r="H297" s="36" t="s">
        <v>82</v>
      </c>
      <c r="I297" s="26"/>
      <c r="J297" s="26"/>
      <c r="K297" s="36"/>
      <c r="L297" s="62"/>
      <c r="M297" s="86"/>
      <c r="N297" s="58">
        <v>27</v>
      </c>
      <c r="O297" s="59"/>
      <c r="P297" s="59"/>
      <c r="Q297" s="59"/>
      <c r="R297" s="59"/>
      <c r="S297" s="59">
        <v>68</v>
      </c>
      <c r="T297" s="59"/>
      <c r="U297" s="36"/>
      <c r="V297" s="36"/>
      <c r="W297" s="62"/>
    </row>
    <row r="298" spans="2:23" ht="12.75">
      <c r="B298" s="83">
        <v>28</v>
      </c>
      <c r="C298" s="36" t="s">
        <v>37</v>
      </c>
      <c r="D298" s="36"/>
      <c r="E298" s="36"/>
      <c r="F298" s="36"/>
      <c r="G298" s="36">
        <v>64</v>
      </c>
      <c r="H298" s="36" t="s">
        <v>83</v>
      </c>
      <c r="I298" s="36"/>
      <c r="J298" s="36"/>
      <c r="K298" s="26"/>
      <c r="L298" s="62"/>
      <c r="M298" s="86"/>
      <c r="N298" s="58">
        <v>28</v>
      </c>
      <c r="O298" s="59"/>
      <c r="P298" s="59"/>
      <c r="Q298" s="59"/>
      <c r="R298" s="59"/>
      <c r="S298" s="59">
        <v>69</v>
      </c>
      <c r="T298" s="59"/>
      <c r="U298" s="36"/>
      <c r="V298" s="36"/>
      <c r="W298" s="62"/>
    </row>
    <row r="299" spans="2:23" ht="12.75">
      <c r="B299" s="83">
        <v>29</v>
      </c>
      <c r="C299" s="36" t="s">
        <v>38</v>
      </c>
      <c r="D299" s="36"/>
      <c r="E299" s="36"/>
      <c r="F299" s="36"/>
      <c r="G299" s="36">
        <v>65</v>
      </c>
      <c r="H299" s="36" t="s">
        <v>84</v>
      </c>
      <c r="I299" s="26"/>
      <c r="J299" s="36"/>
      <c r="K299" s="36"/>
      <c r="L299" s="62"/>
      <c r="M299" s="86"/>
      <c r="N299" s="58">
        <v>29</v>
      </c>
      <c r="O299" s="59"/>
      <c r="P299" s="59"/>
      <c r="Q299" s="59"/>
      <c r="R299" s="59"/>
      <c r="S299" s="59">
        <v>70</v>
      </c>
      <c r="T299" s="59"/>
      <c r="U299" s="36"/>
      <c r="V299" s="36"/>
      <c r="W299" s="62"/>
    </row>
    <row r="300" spans="2:23" ht="12.75">
      <c r="B300" s="83">
        <v>30</v>
      </c>
      <c r="C300" s="36" t="s">
        <v>39</v>
      </c>
      <c r="D300" s="63"/>
      <c r="E300" s="36"/>
      <c r="F300" s="36"/>
      <c r="G300" s="36">
        <v>66</v>
      </c>
      <c r="H300" s="36" t="s">
        <v>85</v>
      </c>
      <c r="I300" s="26"/>
      <c r="J300" s="26"/>
      <c r="K300" s="36"/>
      <c r="L300" s="62"/>
      <c r="M300" s="86"/>
      <c r="N300" s="58">
        <v>30</v>
      </c>
      <c r="O300" s="59"/>
      <c r="P300" s="59"/>
      <c r="Q300" s="59"/>
      <c r="R300" s="59"/>
      <c r="S300" s="59">
        <v>71</v>
      </c>
      <c r="T300" s="59"/>
      <c r="U300" s="36"/>
      <c r="V300" s="36"/>
      <c r="W300" s="62"/>
    </row>
    <row r="301" spans="2:23" ht="12.75">
      <c r="B301" s="83">
        <v>31</v>
      </c>
      <c r="C301" s="36" t="s">
        <v>86</v>
      </c>
      <c r="D301" s="63"/>
      <c r="E301" s="36"/>
      <c r="F301" s="36"/>
      <c r="G301" s="36">
        <v>67</v>
      </c>
      <c r="H301" s="36" t="s">
        <v>87</v>
      </c>
      <c r="I301" s="26"/>
      <c r="J301" s="26"/>
      <c r="K301" s="36"/>
      <c r="L301" s="62"/>
      <c r="M301" s="86"/>
      <c r="N301" s="58">
        <v>31</v>
      </c>
      <c r="O301" s="59"/>
      <c r="P301" s="59"/>
      <c r="Q301" s="59"/>
      <c r="R301" s="59"/>
      <c r="S301" s="59">
        <v>72</v>
      </c>
      <c r="T301" s="59"/>
      <c r="U301" s="36"/>
      <c r="V301" s="36"/>
      <c r="W301" s="62"/>
    </row>
    <row r="302" spans="2:23" ht="12.75">
      <c r="B302" s="83">
        <v>32</v>
      </c>
      <c r="C302" s="36" t="s">
        <v>40</v>
      </c>
      <c r="D302" s="36"/>
      <c r="E302" s="36"/>
      <c r="F302" s="36"/>
      <c r="G302" s="36">
        <v>68</v>
      </c>
      <c r="H302" s="36" t="s">
        <v>88</v>
      </c>
      <c r="I302" s="26"/>
      <c r="J302" s="36"/>
      <c r="K302" s="36"/>
      <c r="L302" s="62"/>
      <c r="M302" s="86"/>
      <c r="N302" s="58">
        <v>32</v>
      </c>
      <c r="O302" s="36"/>
      <c r="P302" s="36"/>
      <c r="Q302" s="36"/>
      <c r="R302" s="36"/>
      <c r="S302" s="59">
        <v>73</v>
      </c>
      <c r="T302" s="59"/>
      <c r="U302" s="36"/>
      <c r="V302" s="36"/>
      <c r="W302" s="62"/>
    </row>
    <row r="303" spans="2:23" ht="12.75">
      <c r="B303" s="83"/>
      <c r="C303" s="36"/>
      <c r="D303" s="36"/>
      <c r="E303" s="36"/>
      <c r="F303" s="36"/>
      <c r="G303" s="36"/>
      <c r="H303" s="36"/>
      <c r="I303" s="26"/>
      <c r="J303" s="26"/>
      <c r="K303" s="36"/>
      <c r="L303" s="62"/>
      <c r="M303" s="86"/>
      <c r="N303" s="58">
        <v>33</v>
      </c>
      <c r="O303" s="36"/>
      <c r="P303" s="36"/>
      <c r="Q303" s="36"/>
      <c r="R303" s="36"/>
      <c r="S303" s="59">
        <v>74</v>
      </c>
      <c r="T303" s="59"/>
      <c r="U303" s="36"/>
      <c r="V303" s="36"/>
      <c r="W303" s="62"/>
    </row>
    <row r="304" spans="2:23" ht="12.75">
      <c r="B304" s="83"/>
      <c r="C304" s="36"/>
      <c r="D304" s="36"/>
      <c r="E304" s="36"/>
      <c r="F304" s="36"/>
      <c r="G304" s="36"/>
      <c r="H304" s="36"/>
      <c r="I304" s="26"/>
      <c r="J304" s="26"/>
      <c r="K304" s="36"/>
      <c r="L304" s="62"/>
      <c r="M304" s="86"/>
      <c r="N304" s="58">
        <v>34</v>
      </c>
      <c r="O304" s="36"/>
      <c r="P304" s="36"/>
      <c r="Q304" s="36"/>
      <c r="R304" s="36"/>
      <c r="S304" s="59">
        <v>75</v>
      </c>
      <c r="T304" s="59"/>
      <c r="U304" s="36"/>
      <c r="V304" s="36"/>
      <c r="W304" s="62"/>
    </row>
    <row r="305" spans="2:23" ht="12.75">
      <c r="B305" s="83"/>
      <c r="C305" s="34"/>
      <c r="D305" s="36"/>
      <c r="E305" s="36"/>
      <c r="F305" s="36"/>
      <c r="G305" s="36"/>
      <c r="H305" s="36"/>
      <c r="I305" s="26"/>
      <c r="J305" s="26"/>
      <c r="K305" s="36"/>
      <c r="L305" s="62"/>
      <c r="M305" s="86"/>
      <c r="N305" s="58">
        <v>35</v>
      </c>
      <c r="O305" s="36"/>
      <c r="P305" s="36"/>
      <c r="Q305" s="36"/>
      <c r="R305" s="36"/>
      <c r="S305" s="59">
        <v>76</v>
      </c>
      <c r="T305" s="59"/>
      <c r="U305" s="36"/>
      <c r="V305" s="36"/>
      <c r="W305" s="62"/>
    </row>
    <row r="306" spans="2:23" ht="12.75">
      <c r="B306" s="83">
        <v>33</v>
      </c>
      <c r="C306" s="36" t="s">
        <v>41</v>
      </c>
      <c r="D306" s="36"/>
      <c r="E306" s="63"/>
      <c r="F306" s="36"/>
      <c r="G306" s="36"/>
      <c r="H306" s="36"/>
      <c r="I306" s="26"/>
      <c r="J306" s="26"/>
      <c r="K306" s="36"/>
      <c r="L306" s="62"/>
      <c r="M306" s="86"/>
      <c r="N306" s="58">
        <v>36</v>
      </c>
      <c r="O306" s="36"/>
      <c r="P306" s="36"/>
      <c r="Q306" s="36"/>
      <c r="R306" s="36"/>
      <c r="S306" s="59">
        <v>77</v>
      </c>
      <c r="T306" s="59"/>
      <c r="U306" s="36"/>
      <c r="V306" s="36"/>
      <c r="W306" s="62"/>
    </row>
    <row r="307" spans="2:23" ht="12.75">
      <c r="B307" s="83">
        <v>34</v>
      </c>
      <c r="C307" s="36" t="s">
        <v>42</v>
      </c>
      <c r="D307" s="36"/>
      <c r="E307" s="36"/>
      <c r="F307" s="36"/>
      <c r="G307" s="36"/>
      <c r="H307" s="36" t="s">
        <v>89</v>
      </c>
      <c r="I307" s="36">
        <f>U312</f>
        <v>0</v>
      </c>
      <c r="J307" s="36"/>
      <c r="K307" s="36"/>
      <c r="L307" s="62"/>
      <c r="M307" s="86"/>
      <c r="N307" s="58">
        <v>37</v>
      </c>
      <c r="O307" s="36"/>
      <c r="P307" s="36"/>
      <c r="Q307" s="36"/>
      <c r="R307" s="36"/>
      <c r="S307" s="59">
        <v>78</v>
      </c>
      <c r="T307" s="59"/>
      <c r="U307" s="36"/>
      <c r="V307" s="36"/>
      <c r="W307" s="62"/>
    </row>
    <row r="308" spans="2:23" ht="12.75">
      <c r="B308" s="83">
        <v>35</v>
      </c>
      <c r="C308" s="36" t="s">
        <v>43</v>
      </c>
      <c r="D308" s="36"/>
      <c r="E308" s="36"/>
      <c r="F308" s="36"/>
      <c r="G308" s="36"/>
      <c r="H308" s="36" t="s">
        <v>55</v>
      </c>
      <c r="I308" s="86">
        <f>SUM(D271:D315,I272:I273,I271:I307)</f>
        <v>0</v>
      </c>
      <c r="J308" s="36">
        <f>SUM(D271:D315,J271:J307)</f>
        <v>0</v>
      </c>
      <c r="K308" s="36">
        <f>SUM(E271:E315,K271:K307)</f>
        <v>0</v>
      </c>
      <c r="L308" s="62">
        <f>SUM(F271:F315,L271:L307)</f>
        <v>0</v>
      </c>
      <c r="M308" s="86"/>
      <c r="N308" s="58">
        <v>38</v>
      </c>
      <c r="O308" s="36"/>
      <c r="P308" s="36"/>
      <c r="Q308" s="36"/>
      <c r="R308" s="36"/>
      <c r="S308" s="59">
        <v>79</v>
      </c>
      <c r="T308" s="59"/>
      <c r="U308" s="36"/>
      <c r="V308" s="36"/>
      <c r="W308" s="62"/>
    </row>
    <row r="309" spans="2:23" ht="12.75">
      <c r="B309" s="83">
        <v>36</v>
      </c>
      <c r="C309" s="36" t="s">
        <v>90</v>
      </c>
      <c r="D309" s="36"/>
      <c r="E309" s="36"/>
      <c r="F309" s="36"/>
      <c r="G309" s="36"/>
      <c r="H309" s="36" t="s">
        <v>56</v>
      </c>
      <c r="I309" s="36">
        <v>33</v>
      </c>
      <c r="J309" s="36"/>
      <c r="K309" s="36"/>
      <c r="L309" s="62"/>
      <c r="M309" s="23"/>
      <c r="N309" s="58">
        <v>39</v>
      </c>
      <c r="O309" s="36"/>
      <c r="P309" s="36"/>
      <c r="Q309" s="36"/>
      <c r="R309" s="36"/>
      <c r="S309" s="59">
        <v>80</v>
      </c>
      <c r="T309" s="59"/>
      <c r="U309" s="36"/>
      <c r="V309" s="36"/>
      <c r="W309" s="62"/>
    </row>
    <row r="310" spans="2:23" ht="12.75">
      <c r="B310" s="83">
        <v>37</v>
      </c>
      <c r="C310" s="36" t="s">
        <v>44</v>
      </c>
      <c r="D310" s="36"/>
      <c r="E310" s="63"/>
      <c r="F310" s="36"/>
      <c r="G310" s="36"/>
      <c r="H310" s="36" t="s">
        <v>91</v>
      </c>
      <c r="I310" s="36">
        <f>SUM(I308:I309)</f>
        <v>33</v>
      </c>
      <c r="J310" s="36">
        <f>SUM(J308:J309)</f>
        <v>0</v>
      </c>
      <c r="K310" s="36">
        <f>SUM(K308:K309)</f>
        <v>0</v>
      </c>
      <c r="L310" s="62">
        <f>SUM(F271:F316,L271:L307)</f>
        <v>0</v>
      </c>
      <c r="M310" s="23"/>
      <c r="N310" s="58">
        <v>40</v>
      </c>
      <c r="O310" s="36"/>
      <c r="P310" s="36"/>
      <c r="Q310" s="36"/>
      <c r="R310" s="36"/>
      <c r="S310" s="59">
        <v>81</v>
      </c>
      <c r="T310" s="59"/>
      <c r="U310" s="36"/>
      <c r="V310" s="36"/>
      <c r="W310" s="62"/>
    </row>
    <row r="311" spans="2:23" ht="12.75">
      <c r="B311" s="83">
        <v>38</v>
      </c>
      <c r="C311" s="36" t="s">
        <v>45</v>
      </c>
      <c r="D311" s="36"/>
      <c r="E311" s="36"/>
      <c r="F311" s="36"/>
      <c r="G311" s="36"/>
      <c r="H311" s="36"/>
      <c r="I311" s="26"/>
      <c r="J311" s="26"/>
      <c r="K311" s="36"/>
      <c r="L311" s="62"/>
      <c r="M311" s="23"/>
      <c r="N311" s="58">
        <v>41</v>
      </c>
      <c r="O311" s="36"/>
      <c r="P311" s="36"/>
      <c r="Q311" s="36"/>
      <c r="R311" s="36"/>
      <c r="S311" s="59"/>
      <c r="T311" s="26"/>
      <c r="U311" s="36"/>
      <c r="V311" s="36"/>
      <c r="W311" s="62"/>
    </row>
    <row r="312" spans="2:23" ht="12.75">
      <c r="B312" s="83">
        <v>39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27"/>
      <c r="M312" s="86"/>
      <c r="N312" s="67"/>
      <c r="O312" s="68"/>
      <c r="P312" s="68"/>
      <c r="Q312" s="68"/>
      <c r="R312" s="68"/>
      <c r="S312" s="68"/>
      <c r="T312" s="36" t="s">
        <v>6</v>
      </c>
      <c r="U312" s="36">
        <f>SUM(P271:P311,U270:U310)</f>
        <v>0</v>
      </c>
      <c r="V312" s="36">
        <f>SUM(Q271:Q311,V270:V310)</f>
        <v>0</v>
      </c>
      <c r="W312" s="62">
        <f>SUM(R271:R311,W270:W310)</f>
        <v>0</v>
      </c>
    </row>
    <row r="313" spans="2:23" ht="13.5" thickBot="1">
      <c r="B313" s="83"/>
      <c r="C313" s="34"/>
      <c r="D313" s="36"/>
      <c r="E313" s="36"/>
      <c r="F313" s="36"/>
      <c r="G313" s="36"/>
      <c r="H313" s="36"/>
      <c r="I313" s="36"/>
      <c r="J313" s="36"/>
      <c r="K313" s="36"/>
      <c r="L313" s="62"/>
      <c r="M313" s="23"/>
      <c r="N313" s="188" t="s">
        <v>94</v>
      </c>
      <c r="O313" s="189"/>
      <c r="P313" s="189"/>
      <c r="Q313" s="189"/>
      <c r="R313" s="189"/>
      <c r="S313" s="189"/>
      <c r="T313" s="189"/>
      <c r="U313" s="189"/>
      <c r="V313" s="189"/>
      <c r="W313" s="190"/>
    </row>
    <row r="314" spans="2:23" ht="12.75">
      <c r="B314" s="83">
        <v>40</v>
      </c>
      <c r="C314" s="36" t="s">
        <v>92</v>
      </c>
      <c r="D314" s="36"/>
      <c r="E314" s="36"/>
      <c r="F314" s="36"/>
      <c r="G314" s="36"/>
      <c r="H314" s="36"/>
      <c r="I314" s="36"/>
      <c r="J314" s="36"/>
      <c r="K314" s="36"/>
      <c r="L314" s="62"/>
      <c r="M314" s="86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2:23" ht="12.75">
      <c r="B315" s="83">
        <v>41</v>
      </c>
      <c r="C315" s="36" t="s">
        <v>93</v>
      </c>
      <c r="D315" s="36"/>
      <c r="E315" s="36"/>
      <c r="F315" s="36"/>
      <c r="G315" s="36"/>
      <c r="H315" s="36"/>
      <c r="I315" s="36"/>
      <c r="J315" s="36"/>
      <c r="K315" s="36"/>
      <c r="L315" s="62"/>
      <c r="M315" s="86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2:23" ht="12.75">
      <c r="B316" s="83"/>
      <c r="C316" s="26"/>
      <c r="D316" s="36"/>
      <c r="E316" s="36"/>
      <c r="F316" s="36"/>
      <c r="G316" s="36"/>
      <c r="H316" s="36"/>
      <c r="I316" s="36"/>
      <c r="J316" s="36"/>
      <c r="K316" s="36"/>
      <c r="L316" s="62"/>
      <c r="M316" s="86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2:23" ht="13.5" thickBot="1">
      <c r="B317" s="188" t="s">
        <v>94</v>
      </c>
      <c r="C317" s="189"/>
      <c r="D317" s="189"/>
      <c r="E317" s="189"/>
      <c r="F317" s="189"/>
      <c r="G317" s="189"/>
      <c r="H317" s="189"/>
      <c r="I317" s="189"/>
      <c r="J317" s="189"/>
      <c r="K317" s="189"/>
      <c r="L317" s="190"/>
      <c r="M317" s="86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2:23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2:23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2:23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2:23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2:23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2:23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2:23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2:23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2:23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</sheetData>
  <mergeCells count="24">
    <mergeCell ref="B269:L269"/>
    <mergeCell ref="N269:W269"/>
    <mergeCell ref="N313:W313"/>
    <mergeCell ref="B317:L317"/>
    <mergeCell ref="B267:L267"/>
    <mergeCell ref="N100:W100"/>
    <mergeCell ref="B219:L219"/>
    <mergeCell ref="N219:W219"/>
    <mergeCell ref="N263:W263"/>
    <mergeCell ref="B214:L214"/>
    <mergeCell ref="N166:W166"/>
    <mergeCell ref="N210:W210"/>
    <mergeCell ref="B106:L106"/>
    <mergeCell ref="N111:W111"/>
    <mergeCell ref="B4:L4"/>
    <mergeCell ref="N58:V58"/>
    <mergeCell ref="B58:L58"/>
    <mergeCell ref="B53:L53"/>
    <mergeCell ref="N4:W4"/>
    <mergeCell ref="N48:W48"/>
    <mergeCell ref="N154:W154"/>
    <mergeCell ref="B160:L160"/>
    <mergeCell ref="B166:L166"/>
    <mergeCell ref="B111:L111"/>
  </mergeCells>
  <printOptions horizontalCentered="1" verticalCentered="1"/>
  <pageMargins left="0.9055118110236221" right="0.6692913385826772" top="0.984251968503937" bottom="0.5511811023622047" header="0.5118110236220472" footer="0.5118110236220472"/>
  <pageSetup fitToHeight="1" fitToWidth="1"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4.421875" style="12" customWidth="1"/>
    <col min="2" max="2" width="5.140625" style="12" customWidth="1"/>
    <col min="3" max="3" width="16.00390625" style="12" customWidth="1"/>
    <col min="4" max="6" width="8.140625" style="12" customWidth="1"/>
    <col min="7" max="7" width="9.00390625" style="12" customWidth="1"/>
    <col min="8" max="8" width="7.7109375" style="12" customWidth="1"/>
    <col min="9" max="9" width="7.28125" style="12" customWidth="1"/>
    <col min="10" max="10" width="8.00390625" style="12" customWidth="1"/>
    <col min="11" max="12" width="7.28125" style="12" customWidth="1"/>
    <col min="13" max="13" width="7.8515625" style="12" customWidth="1"/>
    <col min="14" max="14" width="7.28125" style="12" customWidth="1"/>
    <col min="15" max="15" width="7.57421875" style="12" customWidth="1"/>
    <col min="16" max="16" width="8.140625" style="12" customWidth="1"/>
    <col min="17" max="17" width="7.28125" style="12" customWidth="1"/>
    <col min="18" max="18" width="7.57421875" style="12" customWidth="1"/>
    <col min="19" max="19" width="10.140625" style="12" customWidth="1"/>
    <col min="20" max="20" width="7.8515625" style="12" customWidth="1"/>
    <col min="21" max="21" width="7.00390625" style="12" customWidth="1"/>
    <col min="22" max="22" width="9.8515625" style="12" customWidth="1"/>
    <col min="23" max="23" width="10.421875" style="12" customWidth="1"/>
    <col min="24" max="16384" width="9.140625" style="12" customWidth="1"/>
  </cols>
  <sheetData>
    <row r="1" spans="1:24" ht="15">
      <c r="A1" s="13"/>
      <c r="B1" s="13"/>
      <c r="C1" s="22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3"/>
    </row>
    <row r="2" ht="24" customHeight="1">
      <c r="F2" s="16"/>
    </row>
    <row r="3" ht="24" customHeight="1" thickBot="1"/>
    <row r="4" spans="1:24" s="13" customFormat="1" ht="24" customHeight="1">
      <c r="A4" s="12"/>
      <c r="B4" s="12"/>
      <c r="C4" s="202" t="s">
        <v>233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12"/>
    </row>
    <row r="5" spans="1:24" s="13" customFormat="1" ht="24" customHeight="1" thickBot="1">
      <c r="A5" s="12"/>
      <c r="B5" s="12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  <c r="X5" s="12"/>
    </row>
    <row r="6" spans="1:24" s="13" customFormat="1" ht="24" customHeight="1" thickBot="1">
      <c r="A6" s="12"/>
      <c r="B6" s="12"/>
      <c r="C6" s="217" t="s">
        <v>0</v>
      </c>
      <c r="D6" s="218"/>
      <c r="E6" s="210" t="s">
        <v>1</v>
      </c>
      <c r="F6" s="211"/>
      <c r="G6" s="212"/>
      <c r="H6" s="199" t="s">
        <v>2</v>
      </c>
      <c r="I6" s="200"/>
      <c r="J6" s="201"/>
      <c r="K6" s="199" t="s">
        <v>138</v>
      </c>
      <c r="L6" s="200"/>
      <c r="M6" s="201"/>
      <c r="N6" s="210" t="s">
        <v>3</v>
      </c>
      <c r="O6" s="211"/>
      <c r="P6" s="212"/>
      <c r="Q6" s="213" t="s">
        <v>4</v>
      </c>
      <c r="R6" s="214"/>
      <c r="S6" s="215"/>
      <c r="T6" s="210" t="s">
        <v>5</v>
      </c>
      <c r="U6" s="211"/>
      <c r="V6" s="212"/>
      <c r="W6" s="208" t="s">
        <v>6</v>
      </c>
      <c r="X6" s="12"/>
    </row>
    <row r="7" spans="1:26" s="13" customFormat="1" ht="24" customHeight="1" thickBot="1">
      <c r="A7" s="12"/>
      <c r="B7" s="12"/>
      <c r="C7" s="219"/>
      <c r="D7" s="220"/>
      <c r="E7" s="213" t="s">
        <v>7</v>
      </c>
      <c r="F7" s="214"/>
      <c r="G7" s="215"/>
      <c r="H7" s="199" t="s">
        <v>8</v>
      </c>
      <c r="I7" s="200"/>
      <c r="J7" s="200"/>
      <c r="K7" s="199" t="s">
        <v>8</v>
      </c>
      <c r="L7" s="200"/>
      <c r="M7" s="200"/>
      <c r="N7" s="213" t="s">
        <v>8</v>
      </c>
      <c r="O7" s="214"/>
      <c r="P7" s="216"/>
      <c r="Q7" s="213" t="s">
        <v>8</v>
      </c>
      <c r="R7" s="214"/>
      <c r="S7" s="216"/>
      <c r="T7" s="213" t="s">
        <v>8</v>
      </c>
      <c r="U7" s="214"/>
      <c r="V7" s="215"/>
      <c r="W7" s="209"/>
      <c r="X7" s="12"/>
      <c r="Y7" s="12"/>
      <c r="Z7" s="12"/>
    </row>
    <row r="8" spans="1:26" s="13" customFormat="1" ht="24" customHeight="1" thickBot="1">
      <c r="A8" s="12"/>
      <c r="B8" s="12"/>
      <c r="C8" s="213" t="s">
        <v>9</v>
      </c>
      <c r="D8" s="216"/>
      <c r="E8" s="106" t="s">
        <v>10</v>
      </c>
      <c r="F8" s="107" t="s">
        <v>11</v>
      </c>
      <c r="G8" s="108" t="s">
        <v>12</v>
      </c>
      <c r="H8" s="106" t="s">
        <v>10</v>
      </c>
      <c r="I8" s="107" t="s">
        <v>11</v>
      </c>
      <c r="J8" s="108" t="s">
        <v>12</v>
      </c>
      <c r="K8" s="106" t="s">
        <v>10</v>
      </c>
      <c r="L8" s="107" t="s">
        <v>11</v>
      </c>
      <c r="M8" s="108" t="s">
        <v>12</v>
      </c>
      <c r="N8" s="106" t="s">
        <v>10</v>
      </c>
      <c r="O8" s="107" t="s">
        <v>11</v>
      </c>
      <c r="P8" s="108" t="s">
        <v>13</v>
      </c>
      <c r="Q8" s="106" t="s">
        <v>10</v>
      </c>
      <c r="R8" s="107" t="s">
        <v>11</v>
      </c>
      <c r="S8" s="108" t="s">
        <v>12</v>
      </c>
      <c r="T8" s="106" t="s">
        <v>10</v>
      </c>
      <c r="U8" s="107" t="s">
        <v>11</v>
      </c>
      <c r="V8" s="108" t="s">
        <v>12</v>
      </c>
      <c r="W8" s="109" t="s">
        <v>10</v>
      </c>
      <c r="X8" s="12"/>
      <c r="Y8" s="12"/>
      <c r="Z8" s="12"/>
    </row>
    <row r="9" spans="1:26" s="13" customFormat="1" ht="24" customHeight="1">
      <c r="A9" s="12"/>
      <c r="B9" s="12"/>
      <c r="C9" s="221" t="s">
        <v>14</v>
      </c>
      <c r="D9" s="222"/>
      <c r="E9" s="110">
        <f>Kapılar!D6</f>
        <v>20219</v>
      </c>
      <c r="F9" s="111">
        <f>Kapılar!E6</f>
        <v>18403</v>
      </c>
      <c r="G9" s="112">
        <f>Kapılar!F6</f>
        <v>0</v>
      </c>
      <c r="H9" s="113">
        <f>Kapılar!D60</f>
        <v>0</v>
      </c>
      <c r="I9" s="112">
        <f>Kapılar!E60</f>
        <v>1</v>
      </c>
      <c r="J9" s="113">
        <f>Kapılar!F60</f>
        <v>2652</v>
      </c>
      <c r="K9" s="114">
        <f>Kapılar!D221</f>
        <v>0</v>
      </c>
      <c r="L9" s="112">
        <f>Kapılar!E221</f>
        <v>0</v>
      </c>
      <c r="M9" s="114">
        <f>Kapılar!F221</f>
        <v>0</v>
      </c>
      <c r="N9" s="112">
        <f>Kapılar!D113</f>
        <v>82</v>
      </c>
      <c r="O9" s="115">
        <f>Kapılar!E113</f>
        <v>69</v>
      </c>
      <c r="P9" s="116">
        <f>Kapılar!F113</f>
        <v>0</v>
      </c>
      <c r="Q9" s="116">
        <f>Kapılar!D168</f>
        <v>4</v>
      </c>
      <c r="R9" s="116">
        <f>Kapılar!E168</f>
        <v>2</v>
      </c>
      <c r="S9" s="116">
        <f>Kapılar!F168</f>
        <v>1</v>
      </c>
      <c r="T9" s="116">
        <f>Kapılar!D271</f>
        <v>0</v>
      </c>
      <c r="U9" s="114">
        <f>Kapılar!E271</f>
        <v>0</v>
      </c>
      <c r="V9" s="112">
        <f>Kapılar!F271</f>
        <v>0</v>
      </c>
      <c r="W9" s="111">
        <f>SUM(E9+G9+H9+J9+K9+M9+N9+P9+Q9+S9+T9+V9)</f>
        <v>22958</v>
      </c>
      <c r="X9" s="12"/>
      <c r="Y9" s="12"/>
      <c r="Z9" s="12"/>
    </row>
    <row r="10" spans="1:26" s="13" customFormat="1" ht="24" customHeight="1">
      <c r="A10" s="12"/>
      <c r="B10" s="12"/>
      <c r="C10" s="197" t="s">
        <v>15</v>
      </c>
      <c r="D10" s="198"/>
      <c r="E10" s="118">
        <f>Kapılar!D7</f>
        <v>1273</v>
      </c>
      <c r="F10" s="119">
        <f>Kapılar!E7</f>
        <v>1316</v>
      </c>
      <c r="G10" s="119">
        <f>Kapılar!F7</f>
        <v>0</v>
      </c>
      <c r="H10" s="120">
        <f>Kapılar!D61</f>
        <v>0</v>
      </c>
      <c r="I10" s="119">
        <f>Kapılar!E61</f>
        <v>2</v>
      </c>
      <c r="J10" s="120">
        <f>Kapılar!F61</f>
        <v>421</v>
      </c>
      <c r="K10" s="118">
        <f>Kapılar!D222</f>
        <v>0</v>
      </c>
      <c r="L10" s="119">
        <f>Kapılar!E222</f>
        <v>0</v>
      </c>
      <c r="M10" s="118">
        <f>Kapılar!F222</f>
        <v>0</v>
      </c>
      <c r="N10" s="119">
        <f>Kapılar!D114</f>
        <v>5</v>
      </c>
      <c r="O10" s="121">
        <f>Kapılar!E114</f>
        <v>8</v>
      </c>
      <c r="P10" s="122">
        <f>Kapılar!F114</f>
        <v>0</v>
      </c>
      <c r="Q10" s="122">
        <f>Kapılar!D169</f>
        <v>0</v>
      </c>
      <c r="R10" s="122">
        <f>Kapılar!E169</f>
        <v>0</v>
      </c>
      <c r="S10" s="122">
        <f>Kapılar!F169</f>
        <v>0</v>
      </c>
      <c r="T10" s="122">
        <f>Kapılar!D272</f>
        <v>0</v>
      </c>
      <c r="U10" s="118">
        <f>Kapılar!E272</f>
        <v>0</v>
      </c>
      <c r="V10" s="119">
        <f>Kapılar!F272</f>
        <v>0</v>
      </c>
      <c r="W10" s="123">
        <f aca="true" t="shared" si="0" ref="W10:W50">SUM(E10+G10+H10+J10+K10+M10+N10+P10+Q10+S10+T10+V10)</f>
        <v>1699</v>
      </c>
      <c r="X10" s="12"/>
      <c r="Y10" s="12"/>
      <c r="Z10" s="12"/>
    </row>
    <row r="11" spans="1:26" s="13" customFormat="1" ht="24" customHeight="1">
      <c r="A11" s="12"/>
      <c r="B11" s="12"/>
      <c r="C11" s="197" t="s">
        <v>16</v>
      </c>
      <c r="D11" s="198"/>
      <c r="E11" s="118">
        <f>Kapılar!D8</f>
        <v>2919</v>
      </c>
      <c r="F11" s="119">
        <f>Kapılar!E8</f>
        <v>1996</v>
      </c>
      <c r="G11" s="119">
        <f>Kapılar!F8</f>
        <v>0</v>
      </c>
      <c r="H11" s="120">
        <f>Kapılar!D62</f>
        <v>2</v>
      </c>
      <c r="I11" s="119">
        <f>Kapılar!E62</f>
        <v>0</v>
      </c>
      <c r="J11" s="120">
        <f>Kapılar!F62</f>
        <v>446</v>
      </c>
      <c r="K11" s="118">
        <f>Kapılar!D223</f>
        <v>0</v>
      </c>
      <c r="L11" s="119">
        <f>Kapılar!E223</f>
        <v>0</v>
      </c>
      <c r="M11" s="118">
        <f>Kapılar!F223</f>
        <v>0</v>
      </c>
      <c r="N11" s="119">
        <f>Kapılar!D115</f>
        <v>16</v>
      </c>
      <c r="O11" s="121">
        <f>Kapılar!E115</f>
        <v>11</v>
      </c>
      <c r="P11" s="122">
        <f>Kapılar!F115</f>
        <v>0</v>
      </c>
      <c r="Q11" s="122">
        <f>Kapılar!D170</f>
        <v>0</v>
      </c>
      <c r="R11" s="122">
        <f>Kapılar!E170</f>
        <v>0</v>
      </c>
      <c r="S11" s="122">
        <f>Kapılar!F170</f>
        <v>0</v>
      </c>
      <c r="T11" s="122">
        <f>Kapılar!D273</f>
        <v>0</v>
      </c>
      <c r="U11" s="118">
        <f>Kapılar!E273</f>
        <v>0</v>
      </c>
      <c r="V11" s="119">
        <f>Kapılar!F273</f>
        <v>0</v>
      </c>
      <c r="W11" s="123">
        <f t="shared" si="0"/>
        <v>3383</v>
      </c>
      <c r="X11" s="12"/>
      <c r="Y11" s="12"/>
      <c r="Z11" s="12"/>
    </row>
    <row r="12" spans="1:26" s="13" customFormat="1" ht="24" customHeight="1">
      <c r="A12" s="12"/>
      <c r="B12" s="12"/>
      <c r="C12" s="197" t="s">
        <v>17</v>
      </c>
      <c r="D12" s="198"/>
      <c r="E12" s="118">
        <f>Kapılar!D9</f>
        <v>138</v>
      </c>
      <c r="F12" s="119">
        <f>Kapılar!E9</f>
        <v>112</v>
      </c>
      <c r="G12" s="119">
        <f>Kapılar!F9</f>
        <v>0</v>
      </c>
      <c r="H12" s="120">
        <f>Kapılar!D63</f>
        <v>0</v>
      </c>
      <c r="I12" s="119">
        <f>Kapılar!E63</f>
        <v>0</v>
      </c>
      <c r="J12" s="120">
        <f>Kapılar!F63</f>
        <v>54</v>
      </c>
      <c r="K12" s="118">
        <f>Kapılar!D224</f>
        <v>1</v>
      </c>
      <c r="L12" s="119">
        <f>Kapılar!E224</f>
        <v>0</v>
      </c>
      <c r="M12" s="118">
        <f>Kapılar!F224</f>
        <v>0</v>
      </c>
      <c r="N12" s="119">
        <f>Kapılar!D116</f>
        <v>6</v>
      </c>
      <c r="O12" s="121">
        <f>Kapılar!E116</f>
        <v>9</v>
      </c>
      <c r="P12" s="122">
        <f>Kapılar!F116</f>
        <v>0</v>
      </c>
      <c r="Q12" s="122">
        <f>Kapılar!D171</f>
        <v>0</v>
      </c>
      <c r="R12" s="122">
        <f>Kapılar!E171</f>
        <v>0</v>
      </c>
      <c r="S12" s="122">
        <f>Kapılar!F171</f>
        <v>0</v>
      </c>
      <c r="T12" s="122">
        <f>Kapılar!D274</f>
        <v>0</v>
      </c>
      <c r="U12" s="118">
        <f>Kapılar!E274</f>
        <v>0</v>
      </c>
      <c r="V12" s="119">
        <f>Kapılar!F274</f>
        <v>0</v>
      </c>
      <c r="W12" s="123">
        <f t="shared" si="0"/>
        <v>199</v>
      </c>
      <c r="X12" s="12"/>
      <c r="Y12" s="12"/>
      <c r="Z12" s="12"/>
    </row>
    <row r="13" spans="1:26" s="13" customFormat="1" ht="24" customHeight="1">
      <c r="A13" s="12"/>
      <c r="B13" s="12"/>
      <c r="C13" s="197" t="s">
        <v>18</v>
      </c>
      <c r="D13" s="198"/>
      <c r="E13" s="118">
        <f>Kapılar!D10</f>
        <v>41</v>
      </c>
      <c r="F13" s="119">
        <f>Kapılar!E10</f>
        <v>40</v>
      </c>
      <c r="G13" s="119">
        <f>Kapılar!F10</f>
        <v>0</v>
      </c>
      <c r="H13" s="120">
        <f>Kapılar!D64</f>
        <v>0</v>
      </c>
      <c r="I13" s="119">
        <f>Kapılar!E64</f>
        <v>0</v>
      </c>
      <c r="J13" s="120">
        <f>Kapılar!F64</f>
        <v>18</v>
      </c>
      <c r="K13" s="118">
        <f>Kapılar!D225</f>
        <v>0</v>
      </c>
      <c r="L13" s="119">
        <f>Kapılar!E225</f>
        <v>0</v>
      </c>
      <c r="M13" s="118">
        <f>Kapılar!F225</f>
        <v>0</v>
      </c>
      <c r="N13" s="119">
        <f>Kapılar!D117</f>
        <v>3</v>
      </c>
      <c r="O13" s="121">
        <f>Kapılar!E117</f>
        <v>3</v>
      </c>
      <c r="P13" s="122">
        <f>Kapılar!F117</f>
        <v>0</v>
      </c>
      <c r="Q13" s="122">
        <f>Kapılar!D172</f>
        <v>0</v>
      </c>
      <c r="R13" s="122">
        <f>Kapılar!E172</f>
        <v>0</v>
      </c>
      <c r="S13" s="122">
        <f>Kapılar!F172</f>
        <v>0</v>
      </c>
      <c r="T13" s="122">
        <f>Kapılar!D275</f>
        <v>0</v>
      </c>
      <c r="U13" s="118">
        <f>Kapılar!E275</f>
        <v>0</v>
      </c>
      <c r="V13" s="119">
        <f>Kapılar!F275</f>
        <v>0</v>
      </c>
      <c r="W13" s="123">
        <f t="shared" si="0"/>
        <v>62</v>
      </c>
      <c r="X13" s="12"/>
      <c r="Y13" s="12"/>
      <c r="Z13" s="12"/>
    </row>
    <row r="14" spans="1:26" s="13" customFormat="1" ht="24" customHeight="1">
      <c r="A14" s="12"/>
      <c r="B14" s="12"/>
      <c r="C14" s="197" t="s">
        <v>19</v>
      </c>
      <c r="D14" s="198"/>
      <c r="E14" s="118">
        <f>Kapılar!D11</f>
        <v>7620</v>
      </c>
      <c r="F14" s="119">
        <f>Kapılar!E11</f>
        <v>4959</v>
      </c>
      <c r="G14" s="119">
        <f>Kapılar!F11</f>
        <v>0</v>
      </c>
      <c r="H14" s="120">
        <f>Kapılar!D65</f>
        <v>3</v>
      </c>
      <c r="I14" s="119">
        <f>Kapılar!E65</f>
        <v>0</v>
      </c>
      <c r="J14" s="120">
        <f>Kapılar!F65</f>
        <v>3952</v>
      </c>
      <c r="K14" s="118">
        <f>Kapılar!D226</f>
        <v>0</v>
      </c>
      <c r="L14" s="118">
        <f>Kapılar!E226</f>
        <v>0</v>
      </c>
      <c r="M14" s="118">
        <f>Kapılar!F226</f>
        <v>0</v>
      </c>
      <c r="N14" s="119">
        <f>Kapılar!D118</f>
        <v>40</v>
      </c>
      <c r="O14" s="121">
        <f>Kapılar!E118</f>
        <v>103</v>
      </c>
      <c r="P14" s="122">
        <f>Kapılar!F118</f>
        <v>0</v>
      </c>
      <c r="Q14" s="122">
        <f>Kapılar!D173</f>
        <v>0</v>
      </c>
      <c r="R14" s="122">
        <f>Kapılar!E173</f>
        <v>0</v>
      </c>
      <c r="S14" s="122">
        <f>Kapılar!F173</f>
        <v>0</v>
      </c>
      <c r="T14" s="122">
        <f>Kapılar!D276</f>
        <v>0</v>
      </c>
      <c r="U14" s="118">
        <f>Kapılar!E276</f>
        <v>0</v>
      </c>
      <c r="V14" s="119">
        <f>Kapılar!F276</f>
        <v>0</v>
      </c>
      <c r="W14" s="123">
        <f t="shared" si="0"/>
        <v>11615</v>
      </c>
      <c r="X14" s="12"/>
      <c r="Y14" s="12"/>
      <c r="Z14" s="12"/>
    </row>
    <row r="15" spans="1:26" s="13" customFormat="1" ht="24" customHeight="1">
      <c r="A15" s="12"/>
      <c r="B15" s="12"/>
      <c r="C15" s="197" t="s">
        <v>20</v>
      </c>
      <c r="D15" s="198"/>
      <c r="E15" s="118">
        <f>Kapılar!D12</f>
        <v>6023</v>
      </c>
      <c r="F15" s="119">
        <f>Kapılar!E12</f>
        <v>1463</v>
      </c>
      <c r="G15" s="119">
        <f>Kapılar!F12</f>
        <v>0</v>
      </c>
      <c r="H15" s="120">
        <f>Kapılar!D66</f>
        <v>0</v>
      </c>
      <c r="I15" s="119">
        <f>Kapılar!E66</f>
        <v>3</v>
      </c>
      <c r="J15" s="120">
        <f>Kapılar!F66</f>
        <v>430</v>
      </c>
      <c r="K15" s="118">
        <f>Kapılar!D227</f>
        <v>0</v>
      </c>
      <c r="L15" s="119">
        <f>Kapılar!E227</f>
        <v>0</v>
      </c>
      <c r="M15" s="118">
        <f>Kapılar!F227</f>
        <v>0</v>
      </c>
      <c r="N15" s="124">
        <f>Kapılar!D119</f>
        <v>15</v>
      </c>
      <c r="O15" s="121">
        <f>Kapılar!E119</f>
        <v>7</v>
      </c>
      <c r="P15" s="122">
        <f>Kapılar!F119</f>
        <v>0</v>
      </c>
      <c r="Q15" s="122">
        <f>Kapılar!D174</f>
        <v>0</v>
      </c>
      <c r="R15" s="122">
        <f>Kapılar!E174</f>
        <v>0</v>
      </c>
      <c r="S15" s="122">
        <f>Kapılar!F174</f>
        <v>0</v>
      </c>
      <c r="T15" s="122">
        <f>Kapılar!D277</f>
        <v>0</v>
      </c>
      <c r="U15" s="118">
        <f>Kapılar!E277</f>
        <v>0</v>
      </c>
      <c r="V15" s="119">
        <f>Kapılar!F277</f>
        <v>0</v>
      </c>
      <c r="W15" s="123">
        <f t="shared" si="0"/>
        <v>6468</v>
      </c>
      <c r="X15" s="12"/>
      <c r="Y15" s="12"/>
      <c r="Z15" s="12"/>
    </row>
    <row r="16" spans="1:26" s="13" customFormat="1" ht="24" customHeight="1">
      <c r="A16" s="12"/>
      <c r="B16" s="12"/>
      <c r="C16" s="197" t="s">
        <v>21</v>
      </c>
      <c r="D16" s="198"/>
      <c r="E16" s="118">
        <f>Kapılar!D13</f>
        <v>3398</v>
      </c>
      <c r="F16" s="125">
        <f>Kapılar!E13</f>
        <v>2566</v>
      </c>
      <c r="G16" s="119">
        <f>Kapılar!F13</f>
        <v>0</v>
      </c>
      <c r="H16" s="120">
        <f>Kapılar!D67</f>
        <v>7</v>
      </c>
      <c r="I16" s="119">
        <f>Kapılar!E67</f>
        <v>4</v>
      </c>
      <c r="J16" s="120">
        <f>Kapılar!F67</f>
        <v>977</v>
      </c>
      <c r="K16" s="118">
        <f>Kapılar!D228</f>
        <v>1</v>
      </c>
      <c r="L16" s="119">
        <f>Kapılar!E228</f>
        <v>0</v>
      </c>
      <c r="M16" s="118">
        <f>Kapılar!F228</f>
        <v>0</v>
      </c>
      <c r="N16" s="119">
        <f>Kapılar!D120</f>
        <v>50</v>
      </c>
      <c r="O16" s="121">
        <f>Kapılar!E120</f>
        <v>54</v>
      </c>
      <c r="P16" s="122">
        <f>Kapılar!F120</f>
        <v>0</v>
      </c>
      <c r="Q16" s="122">
        <f>Kapılar!D175</f>
        <v>1</v>
      </c>
      <c r="R16" s="122">
        <f>Kapılar!E175</f>
        <v>0</v>
      </c>
      <c r="S16" s="122">
        <f>Kapılar!F175</f>
        <v>1</v>
      </c>
      <c r="T16" s="122">
        <f>Kapılar!D278</f>
        <v>0</v>
      </c>
      <c r="U16" s="118">
        <f>Kapılar!E278</f>
        <v>0</v>
      </c>
      <c r="V16" s="119">
        <f>Kapılar!F278</f>
        <v>0</v>
      </c>
      <c r="W16" s="123">
        <f>SUM(E16+G16+H16+J16+K16+M16+N16+P16+Q16+S16+T16+V16)</f>
        <v>4435</v>
      </c>
      <c r="X16" s="12"/>
      <c r="Y16" s="12"/>
      <c r="Z16" s="12"/>
    </row>
    <row r="17" spans="1:26" s="13" customFormat="1" ht="24" customHeight="1">
      <c r="A17" s="12"/>
      <c r="B17" s="12"/>
      <c r="C17" s="197" t="s">
        <v>22</v>
      </c>
      <c r="D17" s="198"/>
      <c r="E17" s="118">
        <f>Kapılar!D14</f>
        <v>942</v>
      </c>
      <c r="F17" s="119">
        <f>Kapılar!E14</f>
        <v>658</v>
      </c>
      <c r="G17" s="119">
        <f>Kapılar!F14</f>
        <v>0</v>
      </c>
      <c r="H17" s="120">
        <f>Kapılar!D68</f>
        <v>0</v>
      </c>
      <c r="I17" s="119">
        <f>Kapılar!E68</f>
        <v>0</v>
      </c>
      <c r="J17" s="120">
        <f>Kapılar!F68</f>
        <v>36</v>
      </c>
      <c r="K17" s="118">
        <f>Kapılar!D229</f>
        <v>0</v>
      </c>
      <c r="L17" s="119">
        <f>Kapılar!E229</f>
        <v>0</v>
      </c>
      <c r="M17" s="118">
        <f>Kapılar!F229</f>
        <v>0</v>
      </c>
      <c r="N17" s="119">
        <f>Kapılar!D121</f>
        <v>0</v>
      </c>
      <c r="O17" s="121">
        <f>Kapılar!E121</f>
        <v>1</v>
      </c>
      <c r="P17" s="122">
        <f>Kapılar!F121</f>
        <v>0</v>
      </c>
      <c r="Q17" s="122">
        <f>Kapılar!D176</f>
        <v>0</v>
      </c>
      <c r="R17" s="122">
        <f>Kapılar!E176</f>
        <v>0</v>
      </c>
      <c r="S17" s="122">
        <f>Kapılar!F176</f>
        <v>0</v>
      </c>
      <c r="T17" s="122">
        <f>Kapılar!D279</f>
        <v>0</v>
      </c>
      <c r="U17" s="118">
        <f>Kapılar!E279</f>
        <v>0</v>
      </c>
      <c r="V17" s="119">
        <f>Kapılar!F279</f>
        <v>0</v>
      </c>
      <c r="W17" s="123">
        <f t="shared" si="0"/>
        <v>978</v>
      </c>
      <c r="X17" s="12"/>
      <c r="Y17" s="12"/>
      <c r="Z17" s="12"/>
    </row>
    <row r="18" spans="1:26" s="13" customFormat="1" ht="24" customHeight="1">
      <c r="A18" s="12"/>
      <c r="B18" s="12"/>
      <c r="C18" s="197" t="s">
        <v>23</v>
      </c>
      <c r="D18" s="198"/>
      <c r="E18" s="118">
        <f>Kapılar!D15</f>
        <v>1196</v>
      </c>
      <c r="F18" s="119">
        <f>Kapılar!E15</f>
        <v>850</v>
      </c>
      <c r="G18" s="119">
        <f>Kapılar!F15</f>
        <v>0</v>
      </c>
      <c r="H18" s="120">
        <f>Kapılar!D69</f>
        <v>0</v>
      </c>
      <c r="I18" s="119">
        <f>Kapılar!E69</f>
        <v>4</v>
      </c>
      <c r="J18" s="120">
        <f>Kapılar!F69</f>
        <v>1182</v>
      </c>
      <c r="K18" s="118">
        <f>Kapılar!D230</f>
        <v>3</v>
      </c>
      <c r="L18" s="119">
        <f>Kapılar!E230</f>
        <v>3</v>
      </c>
      <c r="M18" s="118">
        <f>Kapılar!F230</f>
        <v>0</v>
      </c>
      <c r="N18" s="119">
        <f>Kapılar!D122</f>
        <v>14</v>
      </c>
      <c r="O18" s="121">
        <f>Kapılar!E122</f>
        <v>14</v>
      </c>
      <c r="P18" s="122">
        <f>Kapılar!F122</f>
        <v>0</v>
      </c>
      <c r="Q18" s="122">
        <f>Kapılar!D177</f>
        <v>4</v>
      </c>
      <c r="R18" s="122">
        <f>Kapılar!E177</f>
        <v>2</v>
      </c>
      <c r="S18" s="122">
        <f>Kapılar!F177</f>
        <v>0</v>
      </c>
      <c r="T18" s="122">
        <f>Kapılar!D280</f>
        <v>0</v>
      </c>
      <c r="U18" s="118">
        <f>Kapılar!E280</f>
        <v>0</v>
      </c>
      <c r="V18" s="119">
        <f>Kapılar!F280</f>
        <v>0</v>
      </c>
      <c r="W18" s="123">
        <f t="shared" si="0"/>
        <v>2399</v>
      </c>
      <c r="X18" s="12"/>
      <c r="Y18" s="12"/>
      <c r="Z18" s="12"/>
    </row>
    <row r="19" spans="1:26" s="13" customFormat="1" ht="24" customHeight="1">
      <c r="A19" s="12"/>
      <c r="B19" s="12"/>
      <c r="C19" s="197" t="s">
        <v>24</v>
      </c>
      <c r="D19" s="198"/>
      <c r="E19" s="118">
        <f>Kapılar!D16</f>
        <v>96</v>
      </c>
      <c r="F19" s="119">
        <f>Kapılar!E16</f>
        <v>86</v>
      </c>
      <c r="G19" s="119">
        <f>Kapılar!F16</f>
        <v>0</v>
      </c>
      <c r="H19" s="120">
        <f>Kapılar!D70</f>
        <v>0</v>
      </c>
      <c r="I19" s="119">
        <f>Kapılar!E70</f>
        <v>1</v>
      </c>
      <c r="J19" s="120">
        <f>Kapılar!F70</f>
        <v>555</v>
      </c>
      <c r="K19" s="118">
        <f>Kapılar!D231</f>
        <v>0</v>
      </c>
      <c r="L19" s="119">
        <f>Kapılar!E231</f>
        <v>0</v>
      </c>
      <c r="M19" s="118">
        <f>Kapılar!F231</f>
        <v>0</v>
      </c>
      <c r="N19" s="119">
        <f>Kapılar!D123</f>
        <v>5</v>
      </c>
      <c r="O19" s="121">
        <f>Kapılar!E123</f>
        <v>10</v>
      </c>
      <c r="P19" s="122">
        <f>Kapılar!F123</f>
        <v>0</v>
      </c>
      <c r="Q19" s="122">
        <f>Kapılar!D178</f>
        <v>0</v>
      </c>
      <c r="R19" s="122">
        <f>Kapılar!E178</f>
        <v>0</v>
      </c>
      <c r="S19" s="122">
        <f>Kapılar!F178</f>
        <v>0</v>
      </c>
      <c r="T19" s="122">
        <f>Kapılar!D281</f>
        <v>0</v>
      </c>
      <c r="U19" s="118">
        <f>Kapılar!E281</f>
        <v>0</v>
      </c>
      <c r="V19" s="119">
        <f>Kapılar!F281</f>
        <v>0</v>
      </c>
      <c r="W19" s="123">
        <f t="shared" si="0"/>
        <v>656</v>
      </c>
      <c r="X19" s="12"/>
      <c r="Y19" s="12"/>
      <c r="Z19" s="12"/>
    </row>
    <row r="20" spans="1:26" s="13" customFormat="1" ht="24" customHeight="1">
      <c r="A20" s="12"/>
      <c r="B20" s="12"/>
      <c r="C20" s="197" t="s">
        <v>25</v>
      </c>
      <c r="D20" s="198"/>
      <c r="E20" s="118">
        <f>Kapılar!D17</f>
        <v>697</v>
      </c>
      <c r="F20" s="119">
        <f>Kapılar!E17</f>
        <v>555</v>
      </c>
      <c r="G20" s="119">
        <f>Kapılar!F17</f>
        <v>0</v>
      </c>
      <c r="H20" s="120">
        <f>Kapılar!D71</f>
        <v>0</v>
      </c>
      <c r="I20" s="119">
        <f>Kapılar!E71</f>
        <v>0</v>
      </c>
      <c r="J20" s="120">
        <f>Kapılar!F71</f>
        <v>408</v>
      </c>
      <c r="K20" s="118">
        <f>Kapılar!D232</f>
        <v>0</v>
      </c>
      <c r="L20" s="119">
        <f>Kapılar!E232</f>
        <v>0</v>
      </c>
      <c r="M20" s="118">
        <f>Kapılar!F232</f>
        <v>0</v>
      </c>
      <c r="N20" s="119">
        <f>Kapılar!D124</f>
        <v>11</v>
      </c>
      <c r="O20" s="121">
        <f>Kapılar!E124</f>
        <v>39</v>
      </c>
      <c r="P20" s="122">
        <f>Kapılar!F124</f>
        <v>0</v>
      </c>
      <c r="Q20" s="122">
        <f>Kapılar!D179</f>
        <v>3</v>
      </c>
      <c r="R20" s="122">
        <f>Kapılar!E179</f>
        <v>0</v>
      </c>
      <c r="S20" s="122">
        <f>Kapılar!F179</f>
        <v>0</v>
      </c>
      <c r="T20" s="122">
        <f>Kapılar!D282</f>
        <v>0</v>
      </c>
      <c r="U20" s="118">
        <f>Kapılar!E282</f>
        <v>0</v>
      </c>
      <c r="V20" s="119">
        <f>Kapılar!F282</f>
        <v>0</v>
      </c>
      <c r="W20" s="123">
        <f t="shared" si="0"/>
        <v>1119</v>
      </c>
      <c r="X20" s="12"/>
      <c r="Y20" s="12"/>
      <c r="Z20" s="12"/>
    </row>
    <row r="21" spans="1:26" s="13" customFormat="1" ht="24" customHeight="1" thickBot="1">
      <c r="A21" s="12"/>
      <c r="B21" s="12"/>
      <c r="C21" s="197" t="s">
        <v>26</v>
      </c>
      <c r="D21" s="198"/>
      <c r="E21" s="118">
        <f>Kapılar!D18</f>
        <v>354</v>
      </c>
      <c r="F21" s="119">
        <f>Kapılar!E18</f>
        <v>515</v>
      </c>
      <c r="G21" s="119">
        <f>Kapılar!F18</f>
        <v>0</v>
      </c>
      <c r="H21" s="120">
        <f>Kapılar!D72</f>
        <v>3</v>
      </c>
      <c r="I21" s="126">
        <f>Kapılar!E72</f>
        <v>5</v>
      </c>
      <c r="J21" s="120">
        <f>Kapılar!F72</f>
        <v>9505</v>
      </c>
      <c r="K21" s="118">
        <f>Kapılar!D233</f>
        <v>1</v>
      </c>
      <c r="L21" s="119">
        <f>Kapılar!E233</f>
        <v>0</v>
      </c>
      <c r="M21" s="118">
        <f>Kapılar!F233</f>
        <v>0</v>
      </c>
      <c r="N21" s="119">
        <f>Kapılar!D125</f>
        <v>39</v>
      </c>
      <c r="O21" s="121">
        <f>Kapılar!E125</f>
        <v>66</v>
      </c>
      <c r="P21" s="122">
        <f>Kapılar!F125</f>
        <v>0</v>
      </c>
      <c r="Q21" s="122">
        <f>Kapılar!D180</f>
        <v>1</v>
      </c>
      <c r="R21" s="122">
        <f>Kapılar!E180</f>
        <v>0</v>
      </c>
      <c r="S21" s="122">
        <f>Kapılar!F180</f>
        <v>0</v>
      </c>
      <c r="T21" s="122">
        <f>Kapılar!D283</f>
        <v>0</v>
      </c>
      <c r="U21" s="118">
        <f>Kapılar!E283</f>
        <v>0</v>
      </c>
      <c r="V21" s="119">
        <f>Kapılar!F283</f>
        <v>0</v>
      </c>
      <c r="W21" s="123">
        <f t="shared" si="0"/>
        <v>9903</v>
      </c>
      <c r="X21" s="12"/>
      <c r="Y21" s="12"/>
      <c r="Z21" s="12"/>
    </row>
    <row r="22" spans="1:26" s="13" customFormat="1" ht="24" customHeight="1">
      <c r="A22" s="12"/>
      <c r="B22" s="12"/>
      <c r="C22" s="197" t="s">
        <v>27</v>
      </c>
      <c r="D22" s="198"/>
      <c r="E22" s="118">
        <f>Kapılar!D20</f>
        <v>29</v>
      </c>
      <c r="F22" s="119">
        <f>Kapılar!E20</f>
        <v>26</v>
      </c>
      <c r="G22" s="119">
        <f>Kapılar!F20</f>
        <v>0</v>
      </c>
      <c r="H22" s="121">
        <f>Kapılar!D74</f>
        <v>0</v>
      </c>
      <c r="I22" s="127">
        <f>Kapılar!E74</f>
        <v>0</v>
      </c>
      <c r="J22" s="118">
        <f>Kapılar!F74</f>
        <v>71</v>
      </c>
      <c r="K22" s="118">
        <f>Kapılar!D235</f>
        <v>0</v>
      </c>
      <c r="L22" s="119">
        <f>Kapılar!E235</f>
        <v>0</v>
      </c>
      <c r="M22" s="118">
        <f>Kapılar!F235</f>
        <v>0</v>
      </c>
      <c r="N22" s="119">
        <f>Kapılar!D127</f>
        <v>0</v>
      </c>
      <c r="O22" s="121">
        <f>Kapılar!E127</f>
        <v>0</v>
      </c>
      <c r="P22" s="122">
        <f>Kapılar!F127</f>
        <v>0</v>
      </c>
      <c r="Q22" s="122">
        <f>Kapılar!D182</f>
        <v>0</v>
      </c>
      <c r="R22" s="122">
        <f>Kapılar!E181</f>
        <v>0</v>
      </c>
      <c r="S22" s="122">
        <f>Kapılar!F181</f>
        <v>0</v>
      </c>
      <c r="T22" s="122">
        <f>Kapılar!D284</f>
        <v>0</v>
      </c>
      <c r="U22" s="118">
        <f>Kapılar!E284</f>
        <v>0</v>
      </c>
      <c r="V22" s="119">
        <f>Kapılar!F284</f>
        <v>0</v>
      </c>
      <c r="W22" s="123">
        <f t="shared" si="0"/>
        <v>100</v>
      </c>
      <c r="X22" s="12"/>
      <c r="Y22" s="12"/>
      <c r="Z22" s="12"/>
    </row>
    <row r="23" spans="1:26" s="13" customFormat="1" ht="24" customHeight="1">
      <c r="A23" s="12"/>
      <c r="B23" s="12"/>
      <c r="C23" s="197" t="s">
        <v>28</v>
      </c>
      <c r="D23" s="198"/>
      <c r="E23" s="118">
        <f>Kapılar!D21</f>
        <v>306</v>
      </c>
      <c r="F23" s="119">
        <f>Kapılar!E21</f>
        <v>117</v>
      </c>
      <c r="G23" s="119">
        <f>Kapılar!F21</f>
        <v>0</v>
      </c>
      <c r="H23" s="121">
        <f>Kapılar!D75</f>
        <v>0</v>
      </c>
      <c r="I23" s="122">
        <f>Kapılar!E75</f>
        <v>0</v>
      </c>
      <c r="J23" s="118">
        <f>Kapılar!F75</f>
        <v>120</v>
      </c>
      <c r="K23" s="118">
        <f>Kapılar!D236</f>
        <v>0</v>
      </c>
      <c r="L23" s="119">
        <f>Kapılar!E236</f>
        <v>0</v>
      </c>
      <c r="M23" s="118">
        <f>Kapılar!F236</f>
        <v>0</v>
      </c>
      <c r="N23" s="119">
        <f>Kapılar!D128</f>
        <v>4</v>
      </c>
      <c r="O23" s="121">
        <f>Kapılar!E128</f>
        <v>7</v>
      </c>
      <c r="P23" s="122">
        <f>Kapılar!F128</f>
        <v>0</v>
      </c>
      <c r="Q23" s="122">
        <f>Kapılar!D183</f>
        <v>0</v>
      </c>
      <c r="R23" s="122">
        <f>Kapılar!E182</f>
        <v>0</v>
      </c>
      <c r="S23" s="122">
        <f>Kapılar!F182</f>
        <v>0</v>
      </c>
      <c r="T23" s="122">
        <f>Kapılar!D285</f>
        <v>0</v>
      </c>
      <c r="U23" s="118">
        <f>Kapılar!E285</f>
        <v>0</v>
      </c>
      <c r="V23" s="119">
        <f>Kapılar!F285</f>
        <v>0</v>
      </c>
      <c r="W23" s="123">
        <f t="shared" si="0"/>
        <v>430</v>
      </c>
      <c r="X23" s="12"/>
      <c r="Y23" s="12"/>
      <c r="Z23" s="12"/>
    </row>
    <row r="24" spans="1:26" s="13" customFormat="1" ht="24" customHeight="1">
      <c r="A24" s="12"/>
      <c r="B24" s="12"/>
      <c r="C24" s="197" t="s">
        <v>29</v>
      </c>
      <c r="D24" s="198"/>
      <c r="E24" s="118">
        <f>Kapılar!D22</f>
        <v>50</v>
      </c>
      <c r="F24" s="119">
        <f>Kapılar!E22</f>
        <v>173</v>
      </c>
      <c r="G24" s="119">
        <f>Kapılar!F22</f>
        <v>0</v>
      </c>
      <c r="H24" s="121">
        <f>Kapılar!D76</f>
        <v>0</v>
      </c>
      <c r="I24" s="122">
        <f>Kapılar!E76</f>
        <v>0</v>
      </c>
      <c r="J24" s="118">
        <f>Kapılar!F76</f>
        <v>149</v>
      </c>
      <c r="K24" s="118">
        <f>Kapılar!D237</f>
        <v>0</v>
      </c>
      <c r="L24" s="119">
        <f>Kapılar!E237</f>
        <v>0</v>
      </c>
      <c r="M24" s="118">
        <f>Kapılar!F237</f>
        <v>0</v>
      </c>
      <c r="N24" s="119">
        <f>Kapılar!D129</f>
        <v>1</v>
      </c>
      <c r="O24" s="121">
        <f>Kapılar!E129</f>
        <v>2</v>
      </c>
      <c r="P24" s="122">
        <f>Kapılar!F129</f>
        <v>0</v>
      </c>
      <c r="Q24" s="122">
        <f>Kapılar!D184</f>
        <v>0</v>
      </c>
      <c r="R24" s="122">
        <f>Kapılar!E183</f>
        <v>0</v>
      </c>
      <c r="S24" s="122">
        <f>Kapılar!F183</f>
        <v>0</v>
      </c>
      <c r="T24" s="122">
        <f>Kapılar!D286</f>
        <v>0</v>
      </c>
      <c r="U24" s="118">
        <f>Kapılar!E286</f>
        <v>0</v>
      </c>
      <c r="V24" s="119">
        <f>Kapılar!F286</f>
        <v>0</v>
      </c>
      <c r="W24" s="123">
        <f t="shared" si="0"/>
        <v>200</v>
      </c>
      <c r="X24" s="12"/>
      <c r="Y24" s="12"/>
      <c r="Z24" s="12"/>
    </row>
    <row r="25" spans="1:26" s="13" customFormat="1" ht="24" customHeight="1">
      <c r="A25" s="12"/>
      <c r="B25" s="12"/>
      <c r="C25" s="197" t="s">
        <v>30</v>
      </c>
      <c r="D25" s="198"/>
      <c r="E25" s="118">
        <f>Kapılar!D23</f>
        <v>128</v>
      </c>
      <c r="F25" s="119">
        <f>Kapılar!E23</f>
        <v>129</v>
      </c>
      <c r="G25" s="119">
        <f>Kapılar!F23</f>
        <v>0</v>
      </c>
      <c r="H25" s="121">
        <f>Kapılar!D77</f>
        <v>3</v>
      </c>
      <c r="I25" s="122">
        <f>Kapılar!E77</f>
        <v>0</v>
      </c>
      <c r="J25" s="122">
        <f>Kapılar!F77</f>
        <v>571</v>
      </c>
      <c r="K25" s="118">
        <f>Kapılar!D238</f>
        <v>2</v>
      </c>
      <c r="L25" s="119">
        <f>Kapılar!E238</f>
        <v>4</v>
      </c>
      <c r="M25" s="118">
        <f>Kapılar!F238</f>
        <v>0</v>
      </c>
      <c r="N25" s="119">
        <f>Kapılar!D130</f>
        <v>1339</v>
      </c>
      <c r="O25" s="121">
        <f>Kapılar!E130</f>
        <v>1332</v>
      </c>
      <c r="P25" s="122">
        <f>Kapılar!F130</f>
        <v>0</v>
      </c>
      <c r="Q25" s="122">
        <f>Kapılar!D185</f>
        <v>62</v>
      </c>
      <c r="R25" s="122">
        <f>Kapılar!E184</f>
        <v>0</v>
      </c>
      <c r="S25" s="122">
        <f>Kapılar!F184</f>
        <v>0</v>
      </c>
      <c r="T25" s="122">
        <f>Kapılar!D287</f>
        <v>0</v>
      </c>
      <c r="U25" s="118">
        <f>Kapılar!E288</f>
        <v>0</v>
      </c>
      <c r="V25" s="119">
        <f>Kapılar!F287</f>
        <v>0</v>
      </c>
      <c r="W25" s="123">
        <f t="shared" si="0"/>
        <v>2105</v>
      </c>
      <c r="X25" s="12"/>
      <c r="Y25" s="12"/>
      <c r="Z25" s="12"/>
    </row>
    <row r="26" spans="1:26" s="13" customFormat="1" ht="24" customHeight="1">
      <c r="A26" s="12"/>
      <c r="B26" s="12"/>
      <c r="C26" s="197" t="s">
        <v>31</v>
      </c>
      <c r="D26" s="198"/>
      <c r="E26" s="118">
        <f>Kapılar!D24</f>
        <v>358</v>
      </c>
      <c r="F26" s="119">
        <f>Kapılar!E24</f>
        <v>349</v>
      </c>
      <c r="G26" s="119">
        <f>Kapılar!F24</f>
        <v>0</v>
      </c>
      <c r="H26" s="121">
        <f>Kapılar!D78</f>
        <v>2</v>
      </c>
      <c r="I26" s="122">
        <f>Kapılar!E78</f>
        <v>5</v>
      </c>
      <c r="J26" s="122">
        <f>Kapılar!F78</f>
        <v>3127</v>
      </c>
      <c r="K26" s="118">
        <f>Kapılar!D239</f>
        <v>0</v>
      </c>
      <c r="L26" s="119">
        <f>Kapılar!E239</f>
        <v>0</v>
      </c>
      <c r="M26" s="118">
        <f>Kapılar!F239</f>
        <v>0</v>
      </c>
      <c r="N26" s="119">
        <f>Kapılar!D131</f>
        <v>77</v>
      </c>
      <c r="O26" s="121">
        <f>Kapılar!E131</f>
        <v>68</v>
      </c>
      <c r="P26" s="122">
        <f>Kapılar!F131</f>
        <v>0</v>
      </c>
      <c r="Q26" s="122">
        <f>Kapılar!D186</f>
        <v>2</v>
      </c>
      <c r="R26" s="122">
        <f>Kapılar!E185</f>
        <v>60</v>
      </c>
      <c r="S26" s="122">
        <f>Kapılar!F185</f>
        <v>127</v>
      </c>
      <c r="T26" s="122">
        <f>Kapılar!D288</f>
        <v>0</v>
      </c>
      <c r="U26" s="118">
        <f>Kapılar!E289</f>
        <v>0</v>
      </c>
      <c r="V26" s="119">
        <f>Kapılar!F288</f>
        <v>0</v>
      </c>
      <c r="W26" s="123">
        <f t="shared" si="0"/>
        <v>3693</v>
      </c>
      <c r="X26" s="12"/>
      <c r="Y26" s="12"/>
      <c r="Z26" s="12"/>
    </row>
    <row r="27" spans="1:26" s="13" customFormat="1" ht="24" customHeight="1">
      <c r="A27" s="12"/>
      <c r="B27" s="12"/>
      <c r="C27" s="197" t="s">
        <v>32</v>
      </c>
      <c r="D27" s="198"/>
      <c r="E27" s="118">
        <f>Kapılar!D25</f>
        <v>31</v>
      </c>
      <c r="F27" s="119">
        <f>Kapılar!E25</f>
        <v>33</v>
      </c>
      <c r="G27" s="119">
        <f>Kapılar!F25</f>
        <v>0</v>
      </c>
      <c r="H27" s="121">
        <f>Kapılar!D79</f>
        <v>1</v>
      </c>
      <c r="I27" s="122">
        <f>Kapılar!E79</f>
        <v>1</v>
      </c>
      <c r="J27" s="122">
        <f>Kapılar!F79</f>
        <v>148</v>
      </c>
      <c r="K27" s="118">
        <f>Kapılar!D240</f>
        <v>0</v>
      </c>
      <c r="L27" s="119">
        <f>Kapılar!E240</f>
        <v>0</v>
      </c>
      <c r="M27" s="118">
        <f>Kapılar!F240</f>
        <v>0</v>
      </c>
      <c r="N27" s="119">
        <f>Kapılar!D132</f>
        <v>14</v>
      </c>
      <c r="O27" s="121">
        <f>Kapılar!E132</f>
        <v>11</v>
      </c>
      <c r="P27" s="122">
        <f>Kapılar!F132</f>
        <v>0</v>
      </c>
      <c r="Q27" s="122">
        <f>Kapılar!D187</f>
        <v>2</v>
      </c>
      <c r="R27" s="122">
        <f>Kapılar!E186</f>
        <v>2</v>
      </c>
      <c r="S27" s="122">
        <f>Kapılar!F186</f>
        <v>0</v>
      </c>
      <c r="T27" s="122">
        <f>Kapılar!D289</f>
        <v>0</v>
      </c>
      <c r="U27" s="118">
        <f>Kapılar!E290</f>
        <v>0</v>
      </c>
      <c r="V27" s="119">
        <f>Kapılar!F289</f>
        <v>0</v>
      </c>
      <c r="W27" s="123">
        <f t="shared" si="0"/>
        <v>196</v>
      </c>
      <c r="X27" s="12"/>
      <c r="Y27" s="12"/>
      <c r="Z27" s="12"/>
    </row>
    <row r="28" spans="1:26" s="13" customFormat="1" ht="24" customHeight="1">
      <c r="A28" s="12"/>
      <c r="B28" s="12"/>
      <c r="C28" s="197" t="s">
        <v>33</v>
      </c>
      <c r="D28" s="198"/>
      <c r="E28" s="118">
        <f>Kapılar!D26</f>
        <v>25</v>
      </c>
      <c r="F28" s="119">
        <f>Kapılar!E26</f>
        <v>21</v>
      </c>
      <c r="G28" s="119">
        <f>Kapılar!F26</f>
        <v>0</v>
      </c>
      <c r="H28" s="121">
        <f>Kapılar!D80</f>
        <v>0</v>
      </c>
      <c r="I28" s="122">
        <f>Kapılar!E79</f>
        <v>1</v>
      </c>
      <c r="J28" s="122">
        <f>Kapılar!F80</f>
        <v>116</v>
      </c>
      <c r="K28" s="118">
        <f>Kapılar!D241</f>
        <v>0</v>
      </c>
      <c r="L28" s="119">
        <f>Kapılar!E241</f>
        <v>0</v>
      </c>
      <c r="M28" s="118">
        <f>Kapılar!F241</f>
        <v>0</v>
      </c>
      <c r="N28" s="119">
        <f>Kapılar!D133</f>
        <v>0</v>
      </c>
      <c r="O28" s="121">
        <f>Kapılar!E133</f>
        <v>4</v>
      </c>
      <c r="P28" s="122">
        <f>Kapılar!F133</f>
        <v>0</v>
      </c>
      <c r="Q28" s="122">
        <f>Kapılar!D188</f>
        <v>0</v>
      </c>
      <c r="R28" s="122">
        <f>Kapılar!E187</f>
        <v>0</v>
      </c>
      <c r="S28" s="122">
        <f>Kapılar!F187</f>
        <v>0</v>
      </c>
      <c r="T28" s="122">
        <f>Kapılar!D290</f>
        <v>0</v>
      </c>
      <c r="U28" s="118">
        <f>Kapılar!E290</f>
        <v>0</v>
      </c>
      <c r="V28" s="119">
        <f>Kapılar!F290</f>
        <v>0</v>
      </c>
      <c r="W28" s="123">
        <f t="shared" si="0"/>
        <v>141</v>
      </c>
      <c r="X28" s="12"/>
      <c r="Y28" s="12"/>
      <c r="Z28" s="12"/>
    </row>
    <row r="29" spans="1:26" s="13" customFormat="1" ht="24" customHeight="1">
      <c r="A29" s="12"/>
      <c r="B29" s="12"/>
      <c r="C29" s="197" t="s">
        <v>34</v>
      </c>
      <c r="D29" s="198"/>
      <c r="E29" s="118">
        <f>Kapılar!D27</f>
        <v>122</v>
      </c>
      <c r="F29" s="119">
        <f>Kapılar!E27</f>
        <v>42</v>
      </c>
      <c r="G29" s="119">
        <f>Kapılar!F27</f>
        <v>0</v>
      </c>
      <c r="H29" s="121">
        <f>Kapılar!D81</f>
        <v>0</v>
      </c>
      <c r="I29" s="122">
        <f>Kapılar!E81</f>
        <v>0</v>
      </c>
      <c r="J29" s="122">
        <f>Kapılar!F81</f>
        <v>563</v>
      </c>
      <c r="K29" s="118">
        <f>Kapılar!D242</f>
        <v>0</v>
      </c>
      <c r="L29" s="119">
        <f>Kapılar!E242</f>
        <v>0</v>
      </c>
      <c r="M29" s="118">
        <f>Kapılar!F242</f>
        <v>0</v>
      </c>
      <c r="N29" s="119">
        <f>Kapılar!D134</f>
        <v>4</v>
      </c>
      <c r="O29" s="121">
        <f>Kapılar!E134</f>
        <v>6</v>
      </c>
      <c r="P29" s="122">
        <f>Kapılar!F134</f>
        <v>0</v>
      </c>
      <c r="Q29" s="122">
        <f>Kapılar!D189</f>
        <v>0</v>
      </c>
      <c r="R29" s="122">
        <f>Kapılar!E188</f>
        <v>0</v>
      </c>
      <c r="S29" s="122">
        <f>Kapılar!F188</f>
        <v>0</v>
      </c>
      <c r="T29" s="122">
        <f>Kapılar!D291</f>
        <v>0</v>
      </c>
      <c r="U29" s="118">
        <f>Kapılar!E291</f>
        <v>0</v>
      </c>
      <c r="V29" s="119">
        <f>Kapılar!F291</f>
        <v>0</v>
      </c>
      <c r="W29" s="123">
        <f t="shared" si="0"/>
        <v>689</v>
      </c>
      <c r="X29" s="12"/>
      <c r="Y29" s="12"/>
      <c r="Z29" s="12"/>
    </row>
    <row r="30" spans="1:26" s="13" customFormat="1" ht="24" customHeight="1">
      <c r="A30" s="12"/>
      <c r="B30" s="12"/>
      <c r="C30" s="128" t="s">
        <v>79</v>
      </c>
      <c r="D30" s="129"/>
      <c r="E30" s="118">
        <f>Kapılar!D28</f>
        <v>10</v>
      </c>
      <c r="F30" s="119">
        <f>Kapılar!E28</f>
        <v>6</v>
      </c>
      <c r="G30" s="119">
        <f>Kapılar!F28</f>
        <v>0</v>
      </c>
      <c r="H30" s="121">
        <f>Kapılar!D82</f>
        <v>0</v>
      </c>
      <c r="I30" s="122">
        <f>Kapılar!E82</f>
        <v>0</v>
      </c>
      <c r="J30" s="122">
        <f>Kapılar!F82</f>
        <v>152</v>
      </c>
      <c r="K30" s="118">
        <f>Kapılar!D243</f>
        <v>0</v>
      </c>
      <c r="L30" s="119">
        <f>Kapılar!E243</f>
        <v>0</v>
      </c>
      <c r="M30" s="118">
        <f>Kapılar!F243</f>
        <v>0</v>
      </c>
      <c r="N30" s="119">
        <f>Kapılar!D135</f>
        <v>0</v>
      </c>
      <c r="O30" s="121">
        <f>Kapılar!E135</f>
        <v>8</v>
      </c>
      <c r="P30" s="122">
        <f>Kapılar!F135</f>
        <v>0</v>
      </c>
      <c r="Q30" s="122">
        <f>Kapılar!D190</f>
        <v>0</v>
      </c>
      <c r="R30" s="122">
        <f>Kapılar!E189</f>
        <v>0</v>
      </c>
      <c r="S30" s="122">
        <f>Kapılar!F189</f>
        <v>0</v>
      </c>
      <c r="T30" s="122">
        <f>Kapılar!D292</f>
        <v>0</v>
      </c>
      <c r="U30" s="118">
        <f>Kapılar!E292</f>
        <v>0</v>
      </c>
      <c r="V30" s="119">
        <f>Kapılar!F292</f>
        <v>0</v>
      </c>
      <c r="W30" s="123">
        <f t="shared" si="0"/>
        <v>162</v>
      </c>
      <c r="X30" s="12"/>
      <c r="Y30" s="12"/>
      <c r="Z30" s="12"/>
    </row>
    <row r="31" spans="1:26" s="13" customFormat="1" ht="24" customHeight="1">
      <c r="A31" s="12"/>
      <c r="B31" s="12"/>
      <c r="C31" s="197" t="s">
        <v>35</v>
      </c>
      <c r="D31" s="198"/>
      <c r="E31" s="118">
        <f>Kapılar!D31</f>
        <v>59</v>
      </c>
      <c r="F31" s="119">
        <f>Kapılar!E31</f>
        <v>92</v>
      </c>
      <c r="G31" s="119">
        <f>Kapılar!F31</f>
        <v>0</v>
      </c>
      <c r="H31" s="121">
        <f>Kapılar!D85</f>
        <v>3</v>
      </c>
      <c r="I31" s="122">
        <f>Kapılar!E85</f>
        <v>5</v>
      </c>
      <c r="J31" s="122">
        <f>Kapılar!F85</f>
        <v>7</v>
      </c>
      <c r="K31" s="118">
        <f>Kapılar!D246</f>
        <v>0</v>
      </c>
      <c r="L31" s="119">
        <f>Kapılar!E246</f>
        <v>0</v>
      </c>
      <c r="M31" s="118">
        <f>Kapılar!F246</f>
        <v>0</v>
      </c>
      <c r="N31" s="119">
        <f>Kapılar!D138</f>
        <v>30</v>
      </c>
      <c r="O31" s="121">
        <f>Kapılar!E138</f>
        <v>28</v>
      </c>
      <c r="P31" s="122">
        <f>Kapılar!F138</f>
        <v>0</v>
      </c>
      <c r="Q31" s="122">
        <f>Kapılar!D193</f>
        <v>2</v>
      </c>
      <c r="R31" s="122">
        <f>Kapılar!E190</f>
        <v>0</v>
      </c>
      <c r="S31" s="122">
        <f>Kapılar!F190</f>
        <v>0</v>
      </c>
      <c r="T31" s="122">
        <f>Kapılar!D296</f>
        <v>0</v>
      </c>
      <c r="U31" s="118">
        <f>Kapılar!E296</f>
        <v>0</v>
      </c>
      <c r="V31" s="119">
        <f>Kapılar!F296</f>
        <v>0</v>
      </c>
      <c r="W31" s="123">
        <f t="shared" si="0"/>
        <v>101</v>
      </c>
      <c r="X31" s="12"/>
      <c r="Y31" s="12"/>
      <c r="Z31" s="12"/>
    </row>
    <row r="32" spans="1:26" s="13" customFormat="1" ht="24" customHeight="1">
      <c r="A32" s="12"/>
      <c r="B32" s="12"/>
      <c r="C32" s="128" t="s">
        <v>36</v>
      </c>
      <c r="D32" s="129"/>
      <c r="E32" s="118">
        <f>Kapılar!D32</f>
        <v>56</v>
      </c>
      <c r="F32" s="119">
        <f>Kapılar!E32</f>
        <v>42</v>
      </c>
      <c r="G32" s="119">
        <f>Kapılar!F32</f>
        <v>0</v>
      </c>
      <c r="H32" s="121">
        <f>Kapılar!D86</f>
        <v>0</v>
      </c>
      <c r="I32" s="122">
        <f>Kapılar!E86</f>
        <v>0</v>
      </c>
      <c r="J32" s="122">
        <f>Kapılar!F86</f>
        <v>5</v>
      </c>
      <c r="K32" s="118">
        <f>Kapılar!D247</f>
        <v>0</v>
      </c>
      <c r="L32" s="119">
        <f>Kapılar!E247</f>
        <v>0</v>
      </c>
      <c r="M32" s="118">
        <f>Kapılar!F247</f>
        <v>0</v>
      </c>
      <c r="N32" s="119">
        <f>Kapılar!D139</f>
        <v>1</v>
      </c>
      <c r="O32" s="121">
        <f>Kapılar!E139</f>
        <v>1</v>
      </c>
      <c r="P32" s="122">
        <f>Kapılar!F139</f>
        <v>0</v>
      </c>
      <c r="Q32" s="122">
        <f>Kapılar!D194</f>
        <v>2</v>
      </c>
      <c r="R32" s="122">
        <f>Kapılar!E191</f>
        <v>1</v>
      </c>
      <c r="S32" s="122">
        <f>Kapılar!F191</f>
        <v>0</v>
      </c>
      <c r="T32" s="122">
        <f>Kapılar!D297</f>
        <v>0</v>
      </c>
      <c r="U32" s="118">
        <f>Kapılar!E297</f>
        <v>0</v>
      </c>
      <c r="V32" s="119">
        <f>Kapılar!F297</f>
        <v>0</v>
      </c>
      <c r="W32" s="123">
        <f t="shared" si="0"/>
        <v>64</v>
      </c>
      <c r="X32" s="12"/>
      <c r="Y32" s="12"/>
      <c r="Z32" s="12"/>
    </row>
    <row r="33" spans="1:26" s="13" customFormat="1" ht="24" customHeight="1">
      <c r="A33" s="12"/>
      <c r="B33" s="12"/>
      <c r="C33" s="197" t="s">
        <v>37</v>
      </c>
      <c r="D33" s="198"/>
      <c r="E33" s="118">
        <f>Kapılar!D33</f>
        <v>8</v>
      </c>
      <c r="F33" s="119">
        <f>Kapılar!E33</f>
        <v>7</v>
      </c>
      <c r="G33" s="119">
        <f>Kapılar!F33</f>
        <v>0</v>
      </c>
      <c r="H33" s="121">
        <f>Kapılar!D87</f>
        <v>0</v>
      </c>
      <c r="I33" s="122">
        <f>Kapılar!E87</f>
        <v>3</v>
      </c>
      <c r="J33" s="122">
        <f>Kapılar!F87</f>
        <v>26</v>
      </c>
      <c r="K33" s="118">
        <f>Kapılar!D248</f>
        <v>0</v>
      </c>
      <c r="L33" s="119">
        <f>Kapılar!E248</f>
        <v>0</v>
      </c>
      <c r="M33" s="118">
        <f>Kapılar!F248</f>
        <v>0</v>
      </c>
      <c r="N33" s="119">
        <f>Kapılar!D140</f>
        <v>4</v>
      </c>
      <c r="O33" s="121">
        <f>Kapılar!E140</f>
        <v>1</v>
      </c>
      <c r="P33" s="122">
        <f>Kapılar!F140</f>
        <v>0</v>
      </c>
      <c r="Q33" s="122">
        <f>Kapılar!D195</f>
        <v>0</v>
      </c>
      <c r="R33" s="122">
        <f>Kapılar!E192</f>
        <v>0</v>
      </c>
      <c r="S33" s="122">
        <f>Kapılar!F192</f>
        <v>0</v>
      </c>
      <c r="T33" s="122">
        <f>Kapılar!D298</f>
        <v>0</v>
      </c>
      <c r="U33" s="118">
        <f>Kapılar!E298</f>
        <v>0</v>
      </c>
      <c r="V33" s="119">
        <f>Kapılar!F298</f>
        <v>0</v>
      </c>
      <c r="W33" s="123">
        <f t="shared" si="0"/>
        <v>38</v>
      </c>
      <c r="X33" s="12"/>
      <c r="Y33" s="12"/>
      <c r="Z33" s="12"/>
    </row>
    <row r="34" spans="1:26" s="13" customFormat="1" ht="24" customHeight="1">
      <c r="A34" s="12"/>
      <c r="B34" s="12"/>
      <c r="C34" s="197" t="s">
        <v>38</v>
      </c>
      <c r="D34" s="198"/>
      <c r="E34" s="118">
        <f>Kapılar!D34</f>
        <v>100</v>
      </c>
      <c r="F34" s="119">
        <f>Kapılar!E34</f>
        <v>94</v>
      </c>
      <c r="G34" s="119">
        <f>Kapılar!F34</f>
        <v>0</v>
      </c>
      <c r="H34" s="121">
        <f>Kapılar!D88</f>
        <v>1</v>
      </c>
      <c r="I34" s="122">
        <f>Kapılar!E88</f>
        <v>0</v>
      </c>
      <c r="J34" s="122">
        <f>Kapılar!F88</f>
        <v>25</v>
      </c>
      <c r="K34" s="118">
        <f>Kapılar!D249</f>
        <v>2</v>
      </c>
      <c r="L34" s="119">
        <f>Kapılar!E249</f>
        <v>1</v>
      </c>
      <c r="M34" s="118">
        <f>Kapılar!F249</f>
        <v>0</v>
      </c>
      <c r="N34" s="119">
        <f>Kapılar!D141</f>
        <v>5</v>
      </c>
      <c r="O34" s="121">
        <f>Kapılar!E141</f>
        <v>5</v>
      </c>
      <c r="P34" s="122">
        <f>Kapılar!F141</f>
        <v>0</v>
      </c>
      <c r="Q34" s="122">
        <f>Kapılar!D196</f>
        <v>0</v>
      </c>
      <c r="R34" s="122">
        <f>Kapılar!E193</f>
        <v>2</v>
      </c>
      <c r="S34" s="122">
        <f>Kapılar!F193</f>
        <v>1</v>
      </c>
      <c r="T34" s="122">
        <f>Kapılar!D299</f>
        <v>0</v>
      </c>
      <c r="U34" s="118">
        <f>Kapılar!E299</f>
        <v>0</v>
      </c>
      <c r="V34" s="119">
        <f>Kapılar!F299</f>
        <v>0</v>
      </c>
      <c r="W34" s="123">
        <f t="shared" si="0"/>
        <v>134</v>
      </c>
      <c r="X34" s="12"/>
      <c r="Y34" s="12"/>
      <c r="Z34" s="12"/>
    </row>
    <row r="35" spans="1:26" s="13" customFormat="1" ht="24" customHeight="1">
      <c r="A35" s="12"/>
      <c r="B35" s="12"/>
      <c r="C35" s="197" t="s">
        <v>39</v>
      </c>
      <c r="D35" s="198"/>
      <c r="E35" s="118">
        <f>Kapılar!D35</f>
        <v>11</v>
      </c>
      <c r="F35" s="119">
        <f>Kapılar!E35</f>
        <v>8</v>
      </c>
      <c r="G35" s="119">
        <f>Kapılar!F35</f>
        <v>0</v>
      </c>
      <c r="H35" s="121">
        <f>Kapılar!D89</f>
        <v>2</v>
      </c>
      <c r="I35" s="122">
        <f>Kapılar!E89</f>
        <v>1</v>
      </c>
      <c r="J35" s="122">
        <f>Kapılar!F89</f>
        <v>39</v>
      </c>
      <c r="K35" s="118">
        <f>Kapılar!D250</f>
        <v>4</v>
      </c>
      <c r="L35" s="119">
        <f>Kapılar!E250</f>
        <v>5</v>
      </c>
      <c r="M35" s="118">
        <f>Kapılar!F250</f>
        <v>0</v>
      </c>
      <c r="N35" s="119">
        <f>Kapılar!D142</f>
        <v>2</v>
      </c>
      <c r="O35" s="121">
        <f>Kapılar!E142</f>
        <v>3</v>
      </c>
      <c r="P35" s="122">
        <f>Kapılar!F142</f>
        <v>0</v>
      </c>
      <c r="Q35" s="122">
        <f>Kapılar!D197</f>
        <v>0</v>
      </c>
      <c r="R35" s="122">
        <f>Kapılar!E194</f>
        <v>3</v>
      </c>
      <c r="S35" s="122">
        <f>Kapılar!F194</f>
        <v>0</v>
      </c>
      <c r="T35" s="122">
        <f>Kapılar!D300</f>
        <v>0</v>
      </c>
      <c r="U35" s="118">
        <f>Kapılar!E300</f>
        <v>0</v>
      </c>
      <c r="V35" s="119">
        <f>Kapılar!F300</f>
        <v>0</v>
      </c>
      <c r="W35" s="123">
        <f t="shared" si="0"/>
        <v>58</v>
      </c>
      <c r="X35" s="12"/>
      <c r="Y35" s="12"/>
      <c r="Z35" s="12"/>
    </row>
    <row r="36" spans="1:26" s="13" customFormat="1" ht="24" customHeight="1">
      <c r="A36" s="12"/>
      <c r="B36" s="12"/>
      <c r="C36" s="128" t="s">
        <v>151</v>
      </c>
      <c r="D36" s="129"/>
      <c r="E36" s="118">
        <f>Kapılar!D36</f>
        <v>32</v>
      </c>
      <c r="F36" s="119">
        <f>Kapılar!E36</f>
        <v>33</v>
      </c>
      <c r="G36" s="119">
        <f>Kapılar!F36</f>
        <v>0</v>
      </c>
      <c r="H36" s="121">
        <f>Kapılar!D90</f>
        <v>2</v>
      </c>
      <c r="I36" s="122">
        <f>Kapılar!E90</f>
        <v>3</v>
      </c>
      <c r="J36" s="122">
        <f>Kapılar!F90</f>
        <v>88</v>
      </c>
      <c r="K36" s="118">
        <f>Kapılar!D251</f>
        <v>5</v>
      </c>
      <c r="L36" s="119">
        <f>Kapılar!E251</f>
        <v>6</v>
      </c>
      <c r="M36" s="118">
        <f>Kapılar!F251</f>
        <v>0</v>
      </c>
      <c r="N36" s="119">
        <f>Kapılar!D143</f>
        <v>2</v>
      </c>
      <c r="O36" s="121">
        <f>Kapılar!E143</f>
        <v>2</v>
      </c>
      <c r="P36" s="122">
        <f>Kapılar!F143</f>
        <v>0</v>
      </c>
      <c r="Q36" s="122">
        <f>Kapılar!D198</f>
        <v>0</v>
      </c>
      <c r="R36" s="122">
        <f>Kapılar!E198</f>
        <v>0</v>
      </c>
      <c r="S36" s="122">
        <f>Kapılar!F195</f>
        <v>0</v>
      </c>
      <c r="T36" s="122">
        <f>Kapılar!D301</f>
        <v>0</v>
      </c>
      <c r="U36" s="118">
        <f>Kapılar!E301</f>
        <v>0</v>
      </c>
      <c r="V36" s="119">
        <f>Kapılar!F301</f>
        <v>0</v>
      </c>
      <c r="W36" s="123">
        <f t="shared" si="0"/>
        <v>129</v>
      </c>
      <c r="X36" s="12"/>
      <c r="Y36" s="12"/>
      <c r="Z36" s="12"/>
    </row>
    <row r="37" spans="1:26" s="13" customFormat="1" ht="24" customHeight="1">
      <c r="A37" s="12"/>
      <c r="B37" s="12"/>
      <c r="C37" s="197" t="s">
        <v>40</v>
      </c>
      <c r="D37" s="198"/>
      <c r="E37" s="118">
        <f>Kapılar!D37</f>
        <v>0</v>
      </c>
      <c r="F37" s="119">
        <f>Kapılar!E37</f>
        <v>0</v>
      </c>
      <c r="G37" s="119">
        <f>Kapılar!F37</f>
        <v>0</v>
      </c>
      <c r="H37" s="121">
        <f>Kapılar!D91</f>
        <v>0</v>
      </c>
      <c r="I37" s="122">
        <f>Kapılar!E91</f>
        <v>0</v>
      </c>
      <c r="J37" s="122">
        <f>Kapılar!F91</f>
        <v>0</v>
      </c>
      <c r="K37" s="118">
        <f>Kapılar!D252</f>
        <v>0</v>
      </c>
      <c r="L37" s="119">
        <f>Kapılar!E252</f>
        <v>0</v>
      </c>
      <c r="M37" s="118">
        <f>Kapılar!F252</f>
        <v>0</v>
      </c>
      <c r="N37" s="119">
        <f>Kapılar!D144</f>
        <v>1</v>
      </c>
      <c r="O37" s="121">
        <f>Kapılar!E144</f>
        <v>1</v>
      </c>
      <c r="P37" s="122">
        <f>Kapılar!F144</f>
        <v>0</v>
      </c>
      <c r="Q37" s="122">
        <f>Kapılar!D199</f>
        <v>0</v>
      </c>
      <c r="R37" s="122">
        <f>Kapılar!E199</f>
        <v>0</v>
      </c>
      <c r="S37" s="122">
        <f>Kapılar!F196</f>
        <v>0</v>
      </c>
      <c r="T37" s="122">
        <f>Kapılar!D302</f>
        <v>0</v>
      </c>
      <c r="U37" s="118">
        <f>Kapılar!E302</f>
        <v>0</v>
      </c>
      <c r="V37" s="119">
        <f>Kapılar!F302</f>
        <v>0</v>
      </c>
      <c r="W37" s="123">
        <f t="shared" si="0"/>
        <v>1</v>
      </c>
      <c r="X37" s="12"/>
      <c r="Y37" s="12"/>
      <c r="Z37" s="12"/>
    </row>
    <row r="38" spans="1:26" s="13" customFormat="1" ht="24" customHeight="1">
      <c r="A38" s="12"/>
      <c r="B38" s="12"/>
      <c r="C38" s="197" t="s">
        <v>41</v>
      </c>
      <c r="D38" s="198"/>
      <c r="E38" s="118">
        <f>Kapılar!D41</f>
        <v>24</v>
      </c>
      <c r="F38" s="119">
        <f>Kapılar!E41</f>
        <v>21</v>
      </c>
      <c r="G38" s="119">
        <f>Kapılar!F41</f>
        <v>0</v>
      </c>
      <c r="H38" s="121">
        <f>Kapılar!D95</f>
        <v>0</v>
      </c>
      <c r="I38" s="122">
        <f>Kapılar!E95</f>
        <v>0</v>
      </c>
      <c r="J38" s="122">
        <f>Kapılar!F95</f>
        <v>0</v>
      </c>
      <c r="K38" s="118">
        <f>Kapılar!D256</f>
        <v>0</v>
      </c>
      <c r="L38" s="119">
        <f>Kapılar!E256</f>
        <v>0</v>
      </c>
      <c r="M38" s="118">
        <f>Kapılar!F256</f>
        <v>0</v>
      </c>
      <c r="N38" s="119">
        <f>Kapılar!D148</f>
        <v>0</v>
      </c>
      <c r="O38" s="121">
        <f>Kapılar!E148</f>
        <v>0</v>
      </c>
      <c r="P38" s="122">
        <f>Kapılar!F148</f>
        <v>0</v>
      </c>
      <c r="Q38" s="122">
        <f>Kapılar!D203</f>
        <v>0</v>
      </c>
      <c r="R38" s="122">
        <f>Kapılar!E203</f>
        <v>0</v>
      </c>
      <c r="S38" s="122">
        <f>Kapılar!F197</f>
        <v>0</v>
      </c>
      <c r="T38" s="122">
        <f>Kapılar!D306</f>
        <v>0</v>
      </c>
      <c r="U38" s="118">
        <f>Kapılar!E306</f>
        <v>0</v>
      </c>
      <c r="V38" s="119">
        <f>Kapılar!F306</f>
        <v>0</v>
      </c>
      <c r="W38" s="123">
        <f t="shared" si="0"/>
        <v>24</v>
      </c>
      <c r="X38" s="12"/>
      <c r="Y38" s="12"/>
      <c r="Z38" s="12"/>
    </row>
    <row r="39" spans="1:26" s="13" customFormat="1" ht="24" customHeight="1">
      <c r="A39" s="12"/>
      <c r="B39" s="12"/>
      <c r="C39" s="197" t="s">
        <v>132</v>
      </c>
      <c r="D39" s="198"/>
      <c r="E39" s="118">
        <f>Kapılar!D42</f>
        <v>102</v>
      </c>
      <c r="F39" s="119">
        <f>Kapılar!E42</f>
        <v>44</v>
      </c>
      <c r="G39" s="119">
        <f>Kapılar!F42</f>
        <v>0</v>
      </c>
      <c r="H39" s="121">
        <f>Kapılar!D96</f>
        <v>0</v>
      </c>
      <c r="I39" s="122">
        <f>Kapılar!E96</f>
        <v>0</v>
      </c>
      <c r="J39" s="122">
        <f>Kapılar!F96</f>
        <v>7</v>
      </c>
      <c r="K39" s="118">
        <f>Kapılar!D257</f>
        <v>0</v>
      </c>
      <c r="L39" s="119">
        <f>Kapılar!E257</f>
        <v>0</v>
      </c>
      <c r="M39" s="118">
        <f>Kapılar!F257</f>
        <v>0</v>
      </c>
      <c r="N39" s="119">
        <f>Kapılar!D149</f>
        <v>0</v>
      </c>
      <c r="O39" s="121">
        <f>Kapılar!E149</f>
        <v>0</v>
      </c>
      <c r="P39" s="122">
        <f>Kapılar!F149</f>
        <v>0</v>
      </c>
      <c r="Q39" s="122">
        <f>Kapılar!D204</f>
        <v>0</v>
      </c>
      <c r="R39" s="122">
        <f>Kapılar!E204</f>
        <v>0</v>
      </c>
      <c r="S39" s="122">
        <f>Kapılar!F198</f>
        <v>0</v>
      </c>
      <c r="T39" s="122">
        <f>Kapılar!D307</f>
        <v>0</v>
      </c>
      <c r="U39" s="118">
        <f>Kapılar!E307</f>
        <v>0</v>
      </c>
      <c r="V39" s="119">
        <f>Kapılar!F307</f>
        <v>0</v>
      </c>
      <c r="W39" s="123">
        <f t="shared" si="0"/>
        <v>109</v>
      </c>
      <c r="X39" s="12"/>
      <c r="Y39" s="12"/>
      <c r="Z39" s="12"/>
    </row>
    <row r="40" spans="1:26" s="13" customFormat="1" ht="24" customHeight="1">
      <c r="A40" s="12"/>
      <c r="B40" s="12"/>
      <c r="C40" s="197" t="s">
        <v>43</v>
      </c>
      <c r="D40" s="198"/>
      <c r="E40" s="118">
        <f>Kapılar!D43</f>
        <v>0</v>
      </c>
      <c r="F40" s="119">
        <f>Kapılar!E43</f>
        <v>1</v>
      </c>
      <c r="G40" s="119">
        <f>Kapılar!F43</f>
        <v>0</v>
      </c>
      <c r="H40" s="121">
        <f>Kapılar!D97</f>
        <v>0</v>
      </c>
      <c r="I40" s="122">
        <f>Kapılar!E97</f>
        <v>0</v>
      </c>
      <c r="J40" s="122">
        <f>Kapılar!F97</f>
        <v>0</v>
      </c>
      <c r="K40" s="118">
        <f>Kapılar!D258</f>
        <v>0</v>
      </c>
      <c r="L40" s="119">
        <f>Kapılar!E258</f>
        <v>0</v>
      </c>
      <c r="M40" s="118">
        <f>Kapılar!F258</f>
        <v>0</v>
      </c>
      <c r="N40" s="119">
        <f>Kapılar!D150</f>
        <v>0</v>
      </c>
      <c r="O40" s="121">
        <f>Kapılar!E150</f>
        <v>0</v>
      </c>
      <c r="P40" s="122">
        <f>Kapılar!F150</f>
        <v>0</v>
      </c>
      <c r="Q40" s="122">
        <f>Kapılar!D205</f>
        <v>0</v>
      </c>
      <c r="R40" s="122">
        <f>Kapılar!E205</f>
        <v>0</v>
      </c>
      <c r="S40" s="122">
        <f>Kapılar!F199</f>
        <v>0</v>
      </c>
      <c r="T40" s="122">
        <f>Kapılar!D308</f>
        <v>0</v>
      </c>
      <c r="U40" s="118">
        <f>Kapılar!E308</f>
        <v>0</v>
      </c>
      <c r="V40" s="119">
        <f>Kapılar!F308</f>
        <v>0</v>
      </c>
      <c r="W40" s="123">
        <f t="shared" si="0"/>
        <v>0</v>
      </c>
      <c r="X40" s="12"/>
      <c r="Y40" s="12"/>
      <c r="Z40" s="12"/>
    </row>
    <row r="41" spans="1:26" s="13" customFormat="1" ht="24" customHeight="1">
      <c r="A41" s="12"/>
      <c r="B41" s="12"/>
      <c r="C41" s="197" t="s">
        <v>44</v>
      </c>
      <c r="D41" s="198"/>
      <c r="E41" s="118">
        <f>Kapılar!D45</f>
        <v>9</v>
      </c>
      <c r="F41" s="119">
        <f>Kapılar!E45</f>
        <v>1</v>
      </c>
      <c r="G41" s="119">
        <f>Kapılar!F46</f>
        <v>0</v>
      </c>
      <c r="H41" s="121">
        <f>Kapılar!D99</f>
        <v>0</v>
      </c>
      <c r="I41" s="122">
        <f>Kapılar!E99</f>
        <v>3</v>
      </c>
      <c r="J41" s="122">
        <f>Kapılar!F99</f>
        <v>1</v>
      </c>
      <c r="K41" s="118">
        <f>Kapılar!D260</f>
        <v>2</v>
      </c>
      <c r="L41" s="119">
        <f>Kapılar!E260</f>
        <v>4</v>
      </c>
      <c r="M41" s="118">
        <f>Kapılar!F260</f>
        <v>0</v>
      </c>
      <c r="N41" s="119">
        <f>Kapılar!D152</f>
        <v>0</v>
      </c>
      <c r="O41" s="121">
        <f>Kapılar!E152</f>
        <v>0</v>
      </c>
      <c r="P41" s="122">
        <f>Kapılar!F152</f>
        <v>0</v>
      </c>
      <c r="Q41" s="122">
        <f>Kapılar!D207</f>
        <v>0</v>
      </c>
      <c r="R41" s="122">
        <f>Kapılar!E207</f>
        <v>0</v>
      </c>
      <c r="S41" s="122">
        <f>Kapılar!F200</f>
        <v>0</v>
      </c>
      <c r="T41" s="122">
        <f>Kapılar!D310</f>
        <v>0</v>
      </c>
      <c r="U41" s="118">
        <f>Kapılar!E309</f>
        <v>0</v>
      </c>
      <c r="V41" s="119">
        <f>Kapılar!F309</f>
        <v>0</v>
      </c>
      <c r="W41" s="123">
        <f t="shared" si="0"/>
        <v>12</v>
      </c>
      <c r="X41" s="12"/>
      <c r="Y41" s="12"/>
      <c r="Z41" s="12"/>
    </row>
    <row r="42" spans="1:26" s="13" customFormat="1" ht="24" customHeight="1">
      <c r="A42" s="12"/>
      <c r="B42" s="12"/>
      <c r="C42" s="197" t="s">
        <v>45</v>
      </c>
      <c r="D42" s="198"/>
      <c r="E42" s="118">
        <f>Kapılar!D46</f>
        <v>8</v>
      </c>
      <c r="F42" s="119">
        <f>Kapılar!E46</f>
        <v>4</v>
      </c>
      <c r="G42" s="119">
        <f>Kapılar!F47</f>
        <v>0</v>
      </c>
      <c r="H42" s="121">
        <f>Kapılar!D100</f>
        <v>0</v>
      </c>
      <c r="I42" s="122">
        <f>Kapılar!E100</f>
        <v>0</v>
      </c>
      <c r="J42" s="122">
        <f>Kapılar!F100</f>
        <v>4</v>
      </c>
      <c r="K42" s="118">
        <f>Kapılar!D261</f>
        <v>0</v>
      </c>
      <c r="L42" s="119">
        <f>Kapılar!E261</f>
        <v>0</v>
      </c>
      <c r="M42" s="118">
        <f>Kapılar!F261</f>
        <v>0</v>
      </c>
      <c r="N42" s="119">
        <f>Kapılar!D153</f>
        <v>0</v>
      </c>
      <c r="O42" s="121">
        <f>Kapılar!E153</f>
        <v>0</v>
      </c>
      <c r="P42" s="122">
        <f>Kapılar!F154</f>
        <v>0</v>
      </c>
      <c r="Q42" s="122">
        <f>Kapılar!D208</f>
        <v>0</v>
      </c>
      <c r="R42" s="122">
        <f>Kapılar!E208</f>
        <v>0</v>
      </c>
      <c r="S42" s="122">
        <f>Kapılar!F201</f>
        <v>0</v>
      </c>
      <c r="T42" s="122">
        <f>Kapılar!D311</f>
        <v>0</v>
      </c>
      <c r="U42" s="118">
        <f>Kapılar!E311</f>
        <v>0</v>
      </c>
      <c r="V42" s="119">
        <f>Kapılar!F311</f>
        <v>0</v>
      </c>
      <c r="W42" s="123">
        <f t="shared" si="0"/>
        <v>12</v>
      </c>
      <c r="X42" s="12"/>
      <c r="Y42" s="12"/>
      <c r="Z42" s="12"/>
    </row>
    <row r="43" spans="1:26" s="13" customFormat="1" ht="24" customHeight="1">
      <c r="A43" s="12"/>
      <c r="B43" s="12"/>
      <c r="C43" s="117" t="s">
        <v>131</v>
      </c>
      <c r="D43" s="130"/>
      <c r="E43" s="118">
        <f>Kapılar!IJ20</f>
        <v>0</v>
      </c>
      <c r="F43" s="119">
        <f>Kapılar!K20</f>
        <v>8</v>
      </c>
      <c r="G43" s="119">
        <f>Kapılar!L20</f>
        <v>0</v>
      </c>
      <c r="H43" s="121">
        <f>Kapılar!I74</f>
        <v>0</v>
      </c>
      <c r="I43" s="122">
        <f>Kapılar!K74</f>
        <v>0</v>
      </c>
      <c r="J43" s="122">
        <f>Kapılar!L74</f>
        <v>24</v>
      </c>
      <c r="K43" s="118">
        <f>Kapılar!J235</f>
        <v>0</v>
      </c>
      <c r="L43" s="119">
        <f>Kapılar!K235</f>
        <v>0</v>
      </c>
      <c r="M43" s="118">
        <f>Kapılar!L235</f>
        <v>0</v>
      </c>
      <c r="N43" s="119">
        <f>Kapılar!I127</f>
        <v>0</v>
      </c>
      <c r="O43" s="121">
        <f>Kapılar!K127</f>
        <v>0</v>
      </c>
      <c r="P43" s="122">
        <f>Kapılar!L127</f>
        <v>0</v>
      </c>
      <c r="Q43" s="122">
        <f>Kapılar!I182</f>
        <v>0</v>
      </c>
      <c r="R43" s="122">
        <f>Kapılar!E209</f>
        <v>0</v>
      </c>
      <c r="S43" s="122">
        <f>Kapılar!F202</f>
        <v>0</v>
      </c>
      <c r="T43" s="122">
        <f>Kapılar!J285</f>
        <v>0</v>
      </c>
      <c r="U43" s="118">
        <f>Kapılar!K285</f>
        <v>0</v>
      </c>
      <c r="V43" s="119">
        <f>Kapılar!L285</f>
        <v>0</v>
      </c>
      <c r="W43" s="123">
        <f t="shared" si="0"/>
        <v>24</v>
      </c>
      <c r="X43" s="12"/>
      <c r="Y43" s="12"/>
      <c r="Z43" s="12"/>
    </row>
    <row r="44" spans="1:26" s="13" customFormat="1" ht="24" customHeight="1">
      <c r="A44" s="12"/>
      <c r="B44" s="12"/>
      <c r="C44" s="197" t="s">
        <v>47</v>
      </c>
      <c r="D44" s="198"/>
      <c r="E44" s="118">
        <f>Kapılar!IJ13</f>
        <v>0</v>
      </c>
      <c r="F44" s="119">
        <f>Kapılar!K13</f>
        <v>2</v>
      </c>
      <c r="G44" s="119">
        <f>Kapılar!L13</f>
        <v>0</v>
      </c>
      <c r="H44" s="121">
        <f>Kapılar!I67</f>
        <v>0</v>
      </c>
      <c r="I44" s="122">
        <f>Kapılar!K67</f>
        <v>0</v>
      </c>
      <c r="J44" s="122">
        <f>Kapılar!L67</f>
        <v>0</v>
      </c>
      <c r="K44" s="118">
        <f>Kapılar!J228</f>
        <v>5</v>
      </c>
      <c r="L44" s="119">
        <f>Kapılar!K228</f>
        <v>2</v>
      </c>
      <c r="M44" s="118">
        <f>Kapılar!L228</f>
        <v>0</v>
      </c>
      <c r="N44" s="119">
        <f>Kapılar!I120</f>
        <v>0</v>
      </c>
      <c r="O44" s="121">
        <f>Kapılar!K120</f>
        <v>21</v>
      </c>
      <c r="P44" s="122">
        <f>Kapılar!L120</f>
        <v>0</v>
      </c>
      <c r="Q44" s="122">
        <f>Kapılar!I175</f>
        <v>0</v>
      </c>
      <c r="R44" s="122">
        <f>Kapılar!E210</f>
        <v>0</v>
      </c>
      <c r="S44" s="122">
        <f>Kapılar!F203</f>
        <v>0</v>
      </c>
      <c r="T44" s="122">
        <f>Kapılar!J278</f>
        <v>0</v>
      </c>
      <c r="U44" s="118">
        <f>Kapılar!K278</f>
        <v>0</v>
      </c>
      <c r="V44" s="119">
        <f>Kapılar!L278</f>
        <v>0</v>
      </c>
      <c r="W44" s="123">
        <f t="shared" si="0"/>
        <v>5</v>
      </c>
      <c r="X44" s="12"/>
      <c r="Y44" s="12"/>
      <c r="Z44" s="12"/>
    </row>
    <row r="45" spans="1:26" s="13" customFormat="1" ht="24" customHeight="1">
      <c r="A45" s="12"/>
      <c r="B45" s="12"/>
      <c r="C45" s="197" t="s">
        <v>48</v>
      </c>
      <c r="D45" s="198"/>
      <c r="E45" s="118">
        <f>Kapılar!IJ14</f>
        <v>0</v>
      </c>
      <c r="F45" s="119">
        <f>Kapılar!K14</f>
        <v>837</v>
      </c>
      <c r="G45" s="119">
        <f>Kapılar!L14</f>
        <v>0</v>
      </c>
      <c r="H45" s="121">
        <f>Kapılar!I68</f>
        <v>0</v>
      </c>
      <c r="I45" s="122">
        <f>Kapılar!K68</f>
        <v>0</v>
      </c>
      <c r="J45" s="122">
        <f>Kapılar!L68</f>
        <v>0</v>
      </c>
      <c r="K45" s="118">
        <f>Kapılar!J229</f>
        <v>0</v>
      </c>
      <c r="L45" s="119">
        <f>Kapılar!K229</f>
        <v>0</v>
      </c>
      <c r="M45" s="118">
        <f>Kapılar!L229</f>
        <v>0</v>
      </c>
      <c r="N45" s="119">
        <f>Kapılar!I121</f>
        <v>0</v>
      </c>
      <c r="O45" s="121">
        <f>Kapılar!K121</f>
        <v>0</v>
      </c>
      <c r="P45" s="122">
        <f>Kapılar!L121</f>
        <v>0</v>
      </c>
      <c r="Q45" s="122">
        <f>Kapılar!I176</f>
        <v>0</v>
      </c>
      <c r="R45" s="122">
        <f>Kapılar!E211</f>
        <v>0</v>
      </c>
      <c r="S45" s="122">
        <f>Kapılar!F204</f>
        <v>0</v>
      </c>
      <c r="T45" s="122">
        <f>Kapılar!J279</f>
        <v>0</v>
      </c>
      <c r="U45" s="118">
        <f>Kapılar!K279</f>
        <v>0</v>
      </c>
      <c r="V45" s="119">
        <f>Kapılar!L279</f>
        <v>0</v>
      </c>
      <c r="W45" s="123">
        <f t="shared" si="0"/>
        <v>0</v>
      </c>
      <c r="X45" s="12"/>
      <c r="Y45" s="12"/>
      <c r="Z45" s="12"/>
    </row>
    <row r="46" spans="1:26" s="13" customFormat="1" ht="24" customHeight="1">
      <c r="A46" s="12"/>
      <c r="B46" s="12"/>
      <c r="C46" s="197" t="s">
        <v>49</v>
      </c>
      <c r="D46" s="198"/>
      <c r="E46" s="118">
        <f>Kapılar!IJ15</f>
        <v>0</v>
      </c>
      <c r="F46" s="119">
        <f>Kapılar!K15</f>
        <v>4</v>
      </c>
      <c r="G46" s="119">
        <f>Kapılar!L15</f>
        <v>0</v>
      </c>
      <c r="H46" s="121">
        <f>Kapılar!I69</f>
        <v>0</v>
      </c>
      <c r="I46" s="122">
        <f>Kapılar!K69</f>
        <v>0</v>
      </c>
      <c r="J46" s="122">
        <f>Kapılar!L69</f>
        <v>0</v>
      </c>
      <c r="K46" s="118">
        <f>Kapılar!J230</f>
        <v>0</v>
      </c>
      <c r="L46" s="119">
        <f>Kapılar!K230</f>
        <v>0</v>
      </c>
      <c r="M46" s="118">
        <f>Kapılar!L230</f>
        <v>0</v>
      </c>
      <c r="N46" s="119">
        <f>Kapılar!I122</f>
        <v>0</v>
      </c>
      <c r="O46" s="121">
        <f>Kapılar!K122</f>
        <v>1</v>
      </c>
      <c r="P46" s="122">
        <f>Kapılar!L122</f>
        <v>0</v>
      </c>
      <c r="Q46" s="122">
        <f>Kapılar!I177</f>
        <v>0</v>
      </c>
      <c r="R46" s="122">
        <f>Kapılar!E212</f>
        <v>0</v>
      </c>
      <c r="S46" s="122">
        <f>Kapılar!F205</f>
        <v>0</v>
      </c>
      <c r="T46" s="122">
        <f>Kapılar!J280</f>
        <v>0</v>
      </c>
      <c r="U46" s="118">
        <f>Kapılar!K280</f>
        <v>0</v>
      </c>
      <c r="V46" s="119">
        <f>Kapılar!L280</f>
        <v>0</v>
      </c>
      <c r="W46" s="123">
        <f t="shared" si="0"/>
        <v>0</v>
      </c>
      <c r="X46" s="12"/>
      <c r="Y46" s="12"/>
      <c r="Z46" s="12"/>
    </row>
    <row r="47" spans="1:26" s="13" customFormat="1" ht="24" customHeight="1">
      <c r="A47" s="12"/>
      <c r="B47" s="12"/>
      <c r="C47" s="197" t="s">
        <v>50</v>
      </c>
      <c r="D47" s="198"/>
      <c r="E47" s="118">
        <f>Kapılar!IJ21</f>
        <v>0</v>
      </c>
      <c r="F47" s="119">
        <f>Kapılar!K21</f>
        <v>19</v>
      </c>
      <c r="G47" s="119">
        <f>Kapılar!L21</f>
        <v>0</v>
      </c>
      <c r="H47" s="121">
        <f>Kapılar!I75</f>
        <v>0</v>
      </c>
      <c r="I47" s="122">
        <f>Kapılar!K75</f>
        <v>8</v>
      </c>
      <c r="J47" s="122">
        <f>Kapılar!L75</f>
        <v>50</v>
      </c>
      <c r="K47" s="118">
        <f>Kapılar!J236</f>
        <v>29</v>
      </c>
      <c r="L47" s="119">
        <f>Kapılar!K236</f>
        <v>26</v>
      </c>
      <c r="M47" s="118">
        <f>Kapılar!L236</f>
        <v>0</v>
      </c>
      <c r="N47" s="119">
        <f>Kapılar!I128</f>
        <v>0</v>
      </c>
      <c r="O47" s="121">
        <f>Kapılar!K128</f>
        <v>0</v>
      </c>
      <c r="P47" s="122">
        <f>Kapılar!L128</f>
        <v>0</v>
      </c>
      <c r="Q47" s="122">
        <f>Kapılar!I183</f>
        <v>0</v>
      </c>
      <c r="R47" s="122">
        <f>Kapılar!E213</f>
        <v>0</v>
      </c>
      <c r="S47" s="122">
        <f>Kapılar!F206</f>
        <v>0</v>
      </c>
      <c r="T47" s="122">
        <f>Kapılar!J286</f>
        <v>0</v>
      </c>
      <c r="U47" s="118">
        <f>Kapılar!K286</f>
        <v>0</v>
      </c>
      <c r="V47" s="119">
        <f>Kapılar!L286</f>
        <v>0</v>
      </c>
      <c r="W47" s="123">
        <f t="shared" si="0"/>
        <v>79</v>
      </c>
      <c r="X47" s="12"/>
      <c r="Y47" s="12"/>
      <c r="Z47" s="12"/>
    </row>
    <row r="48" spans="1:26" s="13" customFormat="1" ht="24" customHeight="1">
      <c r="A48" s="12"/>
      <c r="B48" s="12"/>
      <c r="C48" s="197" t="s">
        <v>51</v>
      </c>
      <c r="D48" s="198"/>
      <c r="E48" s="118">
        <f>Kapılar!IJ23</f>
        <v>0</v>
      </c>
      <c r="F48" s="119">
        <f>Kapılar!K23</f>
        <v>573</v>
      </c>
      <c r="G48" s="119">
        <f>Kapılar!L23</f>
        <v>0</v>
      </c>
      <c r="H48" s="121">
        <f>Kapılar!I77</f>
        <v>0</v>
      </c>
      <c r="I48" s="122">
        <f>Kapılar!K77</f>
        <v>0</v>
      </c>
      <c r="J48" s="122">
        <f>Kapılar!L77</f>
        <v>6</v>
      </c>
      <c r="K48" s="118">
        <f>Kapılar!J238</f>
        <v>0</v>
      </c>
      <c r="L48" s="119">
        <f>Kapılar!K238</f>
        <v>0</v>
      </c>
      <c r="M48" s="118">
        <f>Kapılar!L238</f>
        <v>0</v>
      </c>
      <c r="N48" s="119">
        <f>Kapılar!I130</f>
        <v>0</v>
      </c>
      <c r="O48" s="121">
        <f>Kapılar!K130</f>
        <v>3</v>
      </c>
      <c r="P48" s="122">
        <f>Kapılar!L130</f>
        <v>0</v>
      </c>
      <c r="Q48" s="122">
        <f>Kapılar!I185</f>
        <v>0</v>
      </c>
      <c r="R48" s="122">
        <f>Kapılar!E214</f>
        <v>0</v>
      </c>
      <c r="S48" s="122">
        <f>Kapılar!F207</f>
        <v>0</v>
      </c>
      <c r="T48" s="122">
        <f>Kapılar!J288</f>
        <v>0</v>
      </c>
      <c r="U48" s="118">
        <f>Kapılar!K288</f>
        <v>0</v>
      </c>
      <c r="V48" s="119">
        <f>Kapılar!L288</f>
        <v>0</v>
      </c>
      <c r="W48" s="123">
        <f t="shared" si="0"/>
        <v>6</v>
      </c>
      <c r="X48" s="12"/>
      <c r="Y48" s="12"/>
      <c r="Z48" s="12"/>
    </row>
    <row r="49" spans="1:26" s="13" customFormat="1" ht="24" customHeight="1">
      <c r="A49" s="12"/>
      <c r="B49" s="12"/>
      <c r="C49" s="197" t="s">
        <v>52</v>
      </c>
      <c r="D49" s="198"/>
      <c r="E49" s="118">
        <f>Kapılar!I24</f>
        <v>0</v>
      </c>
      <c r="F49" s="119">
        <f>Kapılar!K24</f>
        <v>25</v>
      </c>
      <c r="G49" s="119">
        <f>Kapılar!L24</f>
        <v>0</v>
      </c>
      <c r="H49" s="121">
        <f>Kapılar!I78</f>
        <v>0</v>
      </c>
      <c r="I49" s="122">
        <f>Kapılar!K78</f>
        <v>0</v>
      </c>
      <c r="J49" s="122">
        <f>Kapılar!L78</f>
        <v>10</v>
      </c>
      <c r="K49" s="118">
        <f>Kapılar!J239</f>
        <v>0</v>
      </c>
      <c r="L49" s="119">
        <f>Kapılar!K239</f>
        <v>0</v>
      </c>
      <c r="M49" s="118">
        <f>Kapılar!L239</f>
        <v>0</v>
      </c>
      <c r="N49" s="119">
        <f>Kapılar!I131</f>
        <v>0</v>
      </c>
      <c r="O49" s="121">
        <f>Kapılar!K131</f>
        <v>209</v>
      </c>
      <c r="P49" s="122">
        <f>Kapılar!L131</f>
        <v>0</v>
      </c>
      <c r="Q49" s="122">
        <f>Kapılar!I186</f>
        <v>0</v>
      </c>
      <c r="R49" s="122">
        <f>Kapılar!E215</f>
        <v>0</v>
      </c>
      <c r="S49" s="122">
        <f>Kapılar!F208</f>
        <v>0</v>
      </c>
      <c r="T49" s="122">
        <f>Kapılar!J289</f>
        <v>0</v>
      </c>
      <c r="U49" s="118">
        <f>Kapılar!K289</f>
        <v>0</v>
      </c>
      <c r="V49" s="119">
        <f>Kapılar!L289</f>
        <v>0</v>
      </c>
      <c r="W49" s="123">
        <f t="shared" si="0"/>
        <v>10</v>
      </c>
      <c r="X49" s="12"/>
      <c r="Y49" s="12"/>
      <c r="Z49" s="12"/>
    </row>
    <row r="50" spans="1:26" s="13" customFormat="1" ht="24" customHeight="1">
      <c r="A50" s="12"/>
      <c r="B50" s="12"/>
      <c r="C50" s="197" t="s">
        <v>53</v>
      </c>
      <c r="D50" s="198"/>
      <c r="E50" s="118">
        <f>Kapılar!I26</f>
        <v>0</v>
      </c>
      <c r="F50" s="119">
        <f>Kapılar!K26</f>
        <v>1</v>
      </c>
      <c r="G50" s="119">
        <f>Kapılar!L26</f>
        <v>0</v>
      </c>
      <c r="H50" s="121">
        <f>Kapılar!I80</f>
        <v>0</v>
      </c>
      <c r="I50" s="122">
        <f>Kapılar!K80</f>
        <v>0</v>
      </c>
      <c r="J50" s="122">
        <f>Kapılar!L80</f>
        <v>0</v>
      </c>
      <c r="K50" s="118">
        <f>Kapılar!J241</f>
        <v>0</v>
      </c>
      <c r="L50" s="119">
        <f>Kapılar!K241</f>
        <v>0</v>
      </c>
      <c r="M50" s="118">
        <f>Kapılar!L241</f>
        <v>0</v>
      </c>
      <c r="N50" s="119">
        <f>Kapılar!I133</f>
        <v>0</v>
      </c>
      <c r="O50" s="121">
        <f>Kapılar!K133</f>
        <v>0</v>
      </c>
      <c r="P50" s="122">
        <f>Kapılar!L133</f>
        <v>0</v>
      </c>
      <c r="Q50" s="122">
        <f>Kapılar!I188</f>
        <v>0</v>
      </c>
      <c r="R50" s="122">
        <f>Kapılar!E216</f>
        <v>0</v>
      </c>
      <c r="S50" s="122">
        <f>Kapılar!F209</f>
        <v>0</v>
      </c>
      <c r="T50" s="122">
        <f>Kapılar!J291</f>
        <v>0</v>
      </c>
      <c r="U50" s="118">
        <f>Kapılar!K291</f>
        <v>0</v>
      </c>
      <c r="V50" s="119">
        <f>Kapılar!L291</f>
        <v>0</v>
      </c>
      <c r="W50" s="123">
        <f t="shared" si="0"/>
        <v>0</v>
      </c>
      <c r="X50" s="12"/>
      <c r="Y50" s="12"/>
      <c r="Z50" s="12"/>
    </row>
    <row r="51" spans="1:26" s="13" customFormat="1" ht="24" customHeight="1">
      <c r="A51" s="12"/>
      <c r="B51" s="12"/>
      <c r="C51" s="197" t="s">
        <v>54</v>
      </c>
      <c r="D51" s="198"/>
      <c r="E51" s="131">
        <f>E52-(SUM(E9:E50))</f>
        <v>1592</v>
      </c>
      <c r="F51" s="131">
        <f aca="true" t="shared" si="1" ref="F51:V51">F52-(SUM(F9:F50))</f>
        <v>274</v>
      </c>
      <c r="G51" s="131">
        <f t="shared" si="1"/>
        <v>0</v>
      </c>
      <c r="H51" s="131">
        <f t="shared" si="1"/>
        <v>32</v>
      </c>
      <c r="I51" s="131">
        <f>I52-(SUM(I9:I50))</f>
        <v>21</v>
      </c>
      <c r="J51" s="131">
        <f t="shared" si="1"/>
        <v>908</v>
      </c>
      <c r="K51" s="131">
        <f t="shared" si="1"/>
        <v>38</v>
      </c>
      <c r="L51" s="131">
        <f t="shared" si="1"/>
        <v>26</v>
      </c>
      <c r="M51" s="131">
        <f t="shared" si="1"/>
        <v>0</v>
      </c>
      <c r="N51" s="131">
        <f t="shared" si="1"/>
        <v>680</v>
      </c>
      <c r="O51" s="131">
        <f t="shared" si="1"/>
        <v>50</v>
      </c>
      <c r="P51" s="131">
        <f t="shared" si="1"/>
        <v>0</v>
      </c>
      <c r="Q51" s="131">
        <f t="shared" si="1"/>
        <v>4</v>
      </c>
      <c r="R51" s="131">
        <f t="shared" si="1"/>
        <v>3</v>
      </c>
      <c r="S51" s="131">
        <f t="shared" si="1"/>
        <v>0</v>
      </c>
      <c r="T51" s="131">
        <f t="shared" si="1"/>
        <v>0</v>
      </c>
      <c r="U51" s="131">
        <f t="shared" si="1"/>
        <v>0</v>
      </c>
      <c r="V51" s="131">
        <f t="shared" si="1"/>
        <v>0</v>
      </c>
      <c r="W51" s="123">
        <f>SUM(E51+G51+H51+J51+K51+M51+N51+P51+Q51+S51+T51+V51)</f>
        <v>3254</v>
      </c>
      <c r="X51" s="12"/>
      <c r="Y51" s="12"/>
      <c r="Z51" s="12"/>
    </row>
    <row r="52" spans="1:26" s="13" customFormat="1" ht="24" customHeight="1">
      <c r="A52" s="12"/>
      <c r="B52" s="12"/>
      <c r="C52" s="128" t="s">
        <v>55</v>
      </c>
      <c r="D52" s="129"/>
      <c r="E52" s="131">
        <f>Kapılar!J43</f>
        <v>47976</v>
      </c>
      <c r="F52" s="119">
        <f>Kapılar!K43</f>
        <v>36505</v>
      </c>
      <c r="G52" s="119">
        <f>Kapılar!L43</f>
        <v>0</v>
      </c>
      <c r="H52" s="121">
        <f>Kapılar!J97</f>
        <v>61</v>
      </c>
      <c r="I52" s="122">
        <f>Kapılar!K97</f>
        <v>71</v>
      </c>
      <c r="J52" s="122">
        <f>Kapılar!L97</f>
        <v>26853</v>
      </c>
      <c r="K52" s="118">
        <f>Kapılar!J258</f>
        <v>93</v>
      </c>
      <c r="L52" s="119">
        <f>Kapılar!K258</f>
        <v>77</v>
      </c>
      <c r="M52" s="118">
        <f>Kapılar!L258</f>
        <v>0</v>
      </c>
      <c r="N52" s="119">
        <f>Kapılar!J150</f>
        <v>2450</v>
      </c>
      <c r="O52" s="121">
        <f>Kapılar!K150</f>
        <v>2157</v>
      </c>
      <c r="P52" s="122">
        <f>Kapılar!L150</f>
        <v>0</v>
      </c>
      <c r="Q52" s="122">
        <f>Kapılar!J205</f>
        <v>87</v>
      </c>
      <c r="R52" s="122">
        <f>Kapılar!K205</f>
        <v>75</v>
      </c>
      <c r="S52" s="122">
        <f>Kapılar!L205</f>
        <v>130</v>
      </c>
      <c r="T52" s="122">
        <f>Kapılar!J308</f>
        <v>0</v>
      </c>
      <c r="U52" s="122">
        <f>Kapılar!K308</f>
        <v>0</v>
      </c>
      <c r="V52" s="122">
        <f>Kapılar!L308</f>
        <v>0</v>
      </c>
      <c r="W52" s="123">
        <f>SUM(E52+G52+H52+J52+K52+M52+N52+P52+Q52+S52+T52+V52)</f>
        <v>77650</v>
      </c>
      <c r="X52" s="12"/>
      <c r="Y52" s="12"/>
      <c r="Z52" s="12"/>
    </row>
    <row r="53" spans="1:26" s="13" customFormat="1" ht="23.25" customHeight="1">
      <c r="A53" s="12"/>
      <c r="B53" s="12"/>
      <c r="C53" s="197" t="s">
        <v>56</v>
      </c>
      <c r="D53" s="198"/>
      <c r="E53" s="118">
        <f>Kapılar!J44</f>
        <v>26408</v>
      </c>
      <c r="F53" s="119">
        <f>Kapılar!K44</f>
        <v>25054</v>
      </c>
      <c r="G53" s="119">
        <f>Kapılar!L44</f>
        <v>0</v>
      </c>
      <c r="H53" s="121">
        <f>Kapılar!J98</f>
        <v>692</v>
      </c>
      <c r="I53" s="122">
        <f>Kapılar!K98</f>
        <v>857</v>
      </c>
      <c r="J53" s="122">
        <f>Kapılar!L98</f>
        <v>0</v>
      </c>
      <c r="K53" s="118">
        <f>Kapılar!J259</f>
        <v>819</v>
      </c>
      <c r="L53" s="119">
        <f>Kapılar!K259</f>
        <v>677</v>
      </c>
      <c r="M53" s="118">
        <f>Kapılar!L259</f>
        <v>0</v>
      </c>
      <c r="N53" s="119">
        <f>Kapılar!J151</f>
        <v>369</v>
      </c>
      <c r="O53" s="121">
        <f>Kapılar!K151</f>
        <v>395</v>
      </c>
      <c r="P53" s="122">
        <f>Kapılar!L151</f>
        <v>0</v>
      </c>
      <c r="Q53" s="122">
        <f>Kapılar!J206</f>
        <v>72</v>
      </c>
      <c r="R53" s="122">
        <f>Kapılar!K206</f>
        <v>112</v>
      </c>
      <c r="S53" s="122">
        <f>Kapılar!L206</f>
        <v>0</v>
      </c>
      <c r="T53" s="122">
        <f>Kapılar!J309</f>
        <v>0</v>
      </c>
      <c r="U53" s="122">
        <f>Kapılar!K309</f>
        <v>0</v>
      </c>
      <c r="V53" s="122">
        <f>Kapılar!L309</f>
        <v>0</v>
      </c>
      <c r="W53" s="123">
        <f>SUM(E53+G53+H53+J53+K53+M53+N53+P53+Q53+S53+T53+V53)</f>
        <v>28360</v>
      </c>
      <c r="X53" s="12"/>
      <c r="Y53" s="12"/>
      <c r="Z53" s="12"/>
    </row>
    <row r="54" spans="3:23" ht="25.5" customHeight="1" thickBot="1">
      <c r="C54" s="132" t="s">
        <v>57</v>
      </c>
      <c r="D54" s="133"/>
      <c r="E54" s="134">
        <f>SUM(E52:E53)</f>
        <v>74384</v>
      </c>
      <c r="F54" s="126">
        <f aca="true" t="shared" si="2" ref="F54:V54">SUM(F52:F53)</f>
        <v>61559</v>
      </c>
      <c r="G54" s="126">
        <f t="shared" si="2"/>
        <v>0</v>
      </c>
      <c r="H54" s="135">
        <f t="shared" si="2"/>
        <v>753</v>
      </c>
      <c r="I54" s="136">
        <f>SUM(I52:I53)</f>
        <v>928</v>
      </c>
      <c r="J54" s="136">
        <f t="shared" si="2"/>
        <v>26853</v>
      </c>
      <c r="K54" s="134">
        <f>SUM(K52:K53)</f>
        <v>912</v>
      </c>
      <c r="L54" s="126">
        <f>SUM(L52:L53)</f>
        <v>754</v>
      </c>
      <c r="M54" s="134">
        <f>SUM(M52:M53)</f>
        <v>0</v>
      </c>
      <c r="N54" s="126">
        <f t="shared" si="2"/>
        <v>2819</v>
      </c>
      <c r="O54" s="135">
        <f t="shared" si="2"/>
        <v>2552</v>
      </c>
      <c r="P54" s="136">
        <f t="shared" si="2"/>
        <v>0</v>
      </c>
      <c r="Q54" s="136">
        <f t="shared" si="2"/>
        <v>159</v>
      </c>
      <c r="R54" s="136">
        <f t="shared" si="2"/>
        <v>187</v>
      </c>
      <c r="S54" s="136">
        <f t="shared" si="2"/>
        <v>130</v>
      </c>
      <c r="T54" s="136">
        <f t="shared" si="2"/>
        <v>0</v>
      </c>
      <c r="U54" s="134">
        <f t="shared" si="2"/>
        <v>0</v>
      </c>
      <c r="V54" s="126">
        <f t="shared" si="2"/>
        <v>0</v>
      </c>
      <c r="W54" s="137">
        <f>SUM(W52:W53)</f>
        <v>106010</v>
      </c>
    </row>
    <row r="55" spans="3:23" ht="23.25" customHeight="1" thickBot="1">
      <c r="C55" s="199" t="s">
        <v>96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1"/>
    </row>
    <row r="57" ht="12.75">
      <c r="I57" s="16"/>
    </row>
    <row r="58" ht="12.75">
      <c r="I58" s="16"/>
    </row>
  </sheetData>
  <sheetProtection/>
  <mergeCells count="57">
    <mergeCell ref="C9:D9"/>
    <mergeCell ref="H6:J6"/>
    <mergeCell ref="N6:P6"/>
    <mergeCell ref="C10:D10"/>
    <mergeCell ref="Q6:S6"/>
    <mergeCell ref="C8:D8"/>
    <mergeCell ref="C6:D7"/>
    <mergeCell ref="K6:M6"/>
    <mergeCell ref="K7:M7"/>
    <mergeCell ref="C55:W55"/>
    <mergeCell ref="C4:W5"/>
    <mergeCell ref="W6:W7"/>
    <mergeCell ref="T6:V6"/>
    <mergeCell ref="E7:G7"/>
    <mergeCell ref="H7:J7"/>
    <mergeCell ref="N7:P7"/>
    <mergeCell ref="Q7:S7"/>
    <mergeCell ref="T7:V7"/>
    <mergeCell ref="E6:G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3:D33"/>
    <mergeCell ref="C34:D34"/>
    <mergeCell ref="C35:D35"/>
    <mergeCell ref="C37:D37"/>
    <mergeCell ref="C38:D38"/>
    <mergeCell ref="C40:D40"/>
    <mergeCell ref="C41:D41"/>
    <mergeCell ref="C42:D42"/>
    <mergeCell ref="C39:D39"/>
    <mergeCell ref="C44:D44"/>
    <mergeCell ref="C45:D45"/>
    <mergeCell ref="C46:D46"/>
    <mergeCell ref="C51:D51"/>
    <mergeCell ref="C53:D53"/>
    <mergeCell ref="C47:D47"/>
    <mergeCell ref="C48:D48"/>
    <mergeCell ref="C49:D49"/>
    <mergeCell ref="C50:D5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zoomScale="75" zoomScaleNormal="75" workbookViewId="0" topLeftCell="A1">
      <selection activeCell="B2" sqref="B2:J4"/>
    </sheetView>
  </sheetViews>
  <sheetFormatPr defaultColWidth="9.140625" defaultRowHeight="12.75"/>
  <cols>
    <col min="1" max="1" width="9.140625" style="150" customWidth="1"/>
    <col min="2" max="2" width="21.7109375" style="150" customWidth="1"/>
    <col min="3" max="3" width="14.140625" style="150" customWidth="1"/>
    <col min="4" max="4" width="12.7109375" style="150" customWidth="1"/>
    <col min="5" max="5" width="14.140625" style="150" customWidth="1"/>
    <col min="6" max="6" width="13.00390625" style="150" customWidth="1"/>
    <col min="7" max="7" width="12.7109375" style="150" customWidth="1"/>
    <col min="8" max="8" width="14.00390625" style="150" customWidth="1"/>
    <col min="9" max="9" width="12.28125" style="150" customWidth="1"/>
    <col min="10" max="10" width="16.140625" style="150" customWidth="1"/>
    <col min="11" max="11" width="2.8515625" style="150" customWidth="1"/>
    <col min="12" max="12" width="19.140625" style="150" customWidth="1"/>
    <col min="13" max="13" width="16.421875" style="150" customWidth="1"/>
    <col min="14" max="14" width="14.8515625" style="150" customWidth="1"/>
    <col min="15" max="15" width="12.140625" style="150" customWidth="1"/>
    <col min="16" max="16" width="11.421875" style="150" customWidth="1"/>
    <col min="17" max="17" width="12.57421875" style="150" customWidth="1"/>
    <col min="18" max="18" width="13.28125" style="150" customWidth="1"/>
    <col min="19" max="19" width="9.140625" style="150" customWidth="1"/>
    <col min="20" max="20" width="20.421875" style="150" customWidth="1"/>
    <col min="21" max="16384" width="9.140625" style="150" customWidth="1"/>
  </cols>
  <sheetData>
    <row r="1" ht="18.75" thickBot="1"/>
    <row r="2" spans="2:20" ht="12.75" customHeight="1">
      <c r="B2" s="235" t="s">
        <v>234</v>
      </c>
      <c r="C2" s="236"/>
      <c r="D2" s="236"/>
      <c r="E2" s="236"/>
      <c r="F2" s="236"/>
      <c r="G2" s="236"/>
      <c r="H2" s="236"/>
      <c r="I2" s="236"/>
      <c r="J2" s="237"/>
      <c r="L2" s="223"/>
      <c r="M2" s="223"/>
      <c r="N2" s="223"/>
      <c r="O2" s="223"/>
      <c r="P2" s="223"/>
      <c r="Q2" s="223"/>
      <c r="R2" s="223"/>
      <c r="S2" s="223"/>
      <c r="T2" s="223"/>
    </row>
    <row r="3" spans="2:20" ht="12.75" customHeight="1">
      <c r="B3" s="228"/>
      <c r="C3" s="227"/>
      <c r="D3" s="227"/>
      <c r="E3" s="227"/>
      <c r="F3" s="227"/>
      <c r="G3" s="227"/>
      <c r="H3" s="227"/>
      <c r="I3" s="227"/>
      <c r="J3" s="229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24.75" customHeight="1" thickBot="1">
      <c r="B4" s="230"/>
      <c r="C4" s="231"/>
      <c r="D4" s="231"/>
      <c r="E4" s="231"/>
      <c r="F4" s="231"/>
      <c r="G4" s="231"/>
      <c r="H4" s="231"/>
      <c r="I4" s="231"/>
      <c r="J4" s="232"/>
      <c r="L4" s="223"/>
      <c r="M4" s="223"/>
      <c r="N4" s="223"/>
      <c r="O4" s="223"/>
      <c r="P4" s="223"/>
      <c r="Q4" s="223"/>
      <c r="R4" s="223"/>
      <c r="S4" s="223"/>
      <c r="T4" s="223"/>
    </row>
    <row r="5" spans="2:20" ht="24.75" customHeight="1">
      <c r="B5" s="235" t="s">
        <v>235</v>
      </c>
      <c r="C5" s="236"/>
      <c r="D5" s="236"/>
      <c r="E5" s="236"/>
      <c r="F5" s="236"/>
      <c r="G5" s="236"/>
      <c r="H5" s="236"/>
      <c r="I5" s="236"/>
      <c r="J5" s="237"/>
      <c r="L5" s="224"/>
      <c r="M5" s="224"/>
      <c r="N5" s="224"/>
      <c r="O5" s="224"/>
      <c r="P5" s="224"/>
      <c r="Q5" s="224"/>
      <c r="R5" s="224"/>
      <c r="S5" s="224"/>
      <c r="T5" s="224"/>
    </row>
    <row r="6" spans="2:20" ht="24.75" customHeight="1" thickBot="1">
      <c r="B6" s="154"/>
      <c r="C6" s="155">
        <v>2006</v>
      </c>
      <c r="D6" s="155">
        <v>2007</v>
      </c>
      <c r="E6" s="153" t="s">
        <v>103</v>
      </c>
      <c r="F6" s="155">
        <v>2008</v>
      </c>
      <c r="G6" s="153" t="s">
        <v>103</v>
      </c>
      <c r="H6" s="170">
        <v>2009</v>
      </c>
      <c r="I6" s="153" t="s">
        <v>103</v>
      </c>
      <c r="J6" s="156"/>
      <c r="L6" s="11"/>
      <c r="M6" s="4"/>
      <c r="N6" s="4"/>
      <c r="O6" s="10"/>
      <c r="P6" s="4"/>
      <c r="Q6" s="10"/>
      <c r="R6" s="4"/>
      <c r="S6" s="10"/>
      <c r="T6" s="4"/>
    </row>
    <row r="7" spans="2:20" ht="24.75" customHeight="1">
      <c r="B7" s="157" t="s">
        <v>125</v>
      </c>
      <c r="C7" s="14">
        <v>37943</v>
      </c>
      <c r="D7" s="14">
        <v>38136</v>
      </c>
      <c r="E7" s="159">
        <f>(D7-C7)*100/C7</f>
        <v>0.5086577234272461</v>
      </c>
      <c r="F7" s="14">
        <v>39381</v>
      </c>
      <c r="G7" s="159">
        <f>(F7-D7)*100/D7</f>
        <v>3.264631843926998</v>
      </c>
      <c r="H7" s="160">
        <f>'Giriş İstatistikleri'!E52</f>
        <v>47976</v>
      </c>
      <c r="I7" s="159">
        <f>(H7-F7)*100/F7</f>
        <v>21.825245676849242</v>
      </c>
      <c r="J7" s="156"/>
      <c r="L7" s="4"/>
      <c r="M7" s="4"/>
      <c r="N7" s="4"/>
      <c r="O7" s="5"/>
      <c r="P7" s="14"/>
      <c r="Q7" s="5"/>
      <c r="R7" s="21"/>
      <c r="S7" s="5"/>
      <c r="T7" s="4"/>
    </row>
    <row r="8" spans="2:20" ht="24.75" customHeight="1" thickBot="1">
      <c r="B8" s="157" t="s">
        <v>126</v>
      </c>
      <c r="C8" s="168">
        <v>6274</v>
      </c>
      <c r="D8" s="169">
        <v>13128</v>
      </c>
      <c r="E8" s="159">
        <f>(D8-C8)*100/C8</f>
        <v>109.24450111571565</v>
      </c>
      <c r="F8" s="169">
        <v>24351</v>
      </c>
      <c r="G8" s="159">
        <f>(F8-D8)*100/D8</f>
        <v>85.48903107861061</v>
      </c>
      <c r="H8" s="169">
        <f>'Giriş İstatistikleri'!W52-'Karşılaştırmalı Hareketler'!H7</f>
        <v>29674</v>
      </c>
      <c r="I8" s="159">
        <f>(H8-F8)*100/F8</f>
        <v>21.859471890271447</v>
      </c>
      <c r="J8" s="156"/>
      <c r="L8" s="4"/>
      <c r="M8" s="4"/>
      <c r="N8" s="4"/>
      <c r="O8" s="5"/>
      <c r="P8" s="4"/>
      <c r="Q8" s="5"/>
      <c r="R8" s="14"/>
      <c r="S8" s="5"/>
      <c r="T8" s="4"/>
    </row>
    <row r="9" spans="2:20" ht="24.75" customHeight="1">
      <c r="B9" s="157" t="s">
        <v>6</v>
      </c>
      <c r="C9" s="158">
        <f>SUM(C7:C8)</f>
        <v>44217</v>
      </c>
      <c r="D9" s="158">
        <f>SUM(D7:D8)</f>
        <v>51264</v>
      </c>
      <c r="E9" s="159">
        <f>(D9-C9)*100/C9</f>
        <v>15.937309179727254</v>
      </c>
      <c r="F9" s="158">
        <f>SUM(F7:F8)</f>
        <v>63732</v>
      </c>
      <c r="G9" s="159">
        <f>(F9-D9)*100/D9</f>
        <v>24.321161048689138</v>
      </c>
      <c r="H9" s="160">
        <f>SUM(H7:H8)</f>
        <v>77650</v>
      </c>
      <c r="I9" s="159">
        <f>(H9-F9)*100/F9</f>
        <v>21.83832297746815</v>
      </c>
      <c r="J9" s="156"/>
      <c r="L9" s="4"/>
      <c r="M9" s="4"/>
      <c r="N9" s="4"/>
      <c r="O9" s="5"/>
      <c r="P9" s="4"/>
      <c r="Q9" s="18"/>
      <c r="R9" s="4"/>
      <c r="S9" s="18"/>
      <c r="T9" s="4"/>
    </row>
    <row r="10" spans="2:20" ht="24.75" customHeight="1">
      <c r="B10" s="157"/>
      <c r="C10" s="158"/>
      <c r="D10" s="158"/>
      <c r="E10" s="158"/>
      <c r="F10" s="158"/>
      <c r="G10" s="158"/>
      <c r="H10" s="158"/>
      <c r="I10" s="158"/>
      <c r="J10" s="156"/>
      <c r="L10" s="4"/>
      <c r="M10" s="4"/>
      <c r="N10" s="4"/>
      <c r="O10" s="4"/>
      <c r="P10" s="4"/>
      <c r="Q10" s="4"/>
      <c r="R10" s="4"/>
      <c r="S10" s="4"/>
      <c r="T10" s="4"/>
    </row>
    <row r="11" spans="2:20" ht="24.75" customHeight="1">
      <c r="B11" s="228" t="s">
        <v>243</v>
      </c>
      <c r="C11" s="227"/>
      <c r="D11" s="227"/>
      <c r="E11" s="227"/>
      <c r="F11" s="227"/>
      <c r="G11" s="227"/>
      <c r="H11" s="227"/>
      <c r="I11" s="227"/>
      <c r="J11" s="229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2:20" ht="24.75" customHeight="1">
      <c r="B12" s="228" t="s">
        <v>245</v>
      </c>
      <c r="C12" s="227"/>
      <c r="D12" s="227"/>
      <c r="E12" s="227"/>
      <c r="F12" s="227"/>
      <c r="G12" s="227"/>
      <c r="H12" s="227"/>
      <c r="I12" s="227"/>
      <c r="J12" s="229"/>
      <c r="L12" s="225"/>
      <c r="M12" s="225"/>
      <c r="N12" s="225"/>
      <c r="O12" s="225"/>
      <c r="P12" s="225"/>
      <c r="Q12" s="225"/>
      <c r="R12" s="225"/>
      <c r="S12" s="225"/>
      <c r="T12" s="225"/>
    </row>
    <row r="13" spans="2:20" ht="24.75" customHeight="1">
      <c r="B13" s="228" t="s">
        <v>244</v>
      </c>
      <c r="C13" s="227"/>
      <c r="D13" s="227"/>
      <c r="E13" s="227"/>
      <c r="F13" s="227"/>
      <c r="G13" s="227"/>
      <c r="H13" s="227"/>
      <c r="I13" s="227"/>
      <c r="J13" s="229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2:20" ht="24.75" customHeight="1">
      <c r="B14" s="157"/>
      <c r="C14" s="158"/>
      <c r="D14" s="158"/>
      <c r="E14" s="158"/>
      <c r="F14" s="158"/>
      <c r="G14" s="158"/>
      <c r="H14" s="158"/>
      <c r="I14" s="158"/>
      <c r="J14" s="156"/>
      <c r="L14" s="4"/>
      <c r="M14" s="4"/>
      <c r="N14" s="4"/>
      <c r="O14" s="4"/>
      <c r="P14" s="4"/>
      <c r="Q14" s="4"/>
      <c r="R14" s="4"/>
      <c r="S14" s="4"/>
      <c r="T14" s="4"/>
    </row>
    <row r="15" spans="2:20" ht="24.75" customHeight="1">
      <c r="B15" s="228" t="s">
        <v>236</v>
      </c>
      <c r="C15" s="233"/>
      <c r="D15" s="233"/>
      <c r="E15" s="233"/>
      <c r="F15" s="233"/>
      <c r="G15" s="233"/>
      <c r="H15" s="233"/>
      <c r="I15" s="233"/>
      <c r="J15" s="234"/>
      <c r="L15" s="224"/>
      <c r="M15" s="224"/>
      <c r="N15" s="224"/>
      <c r="O15" s="224"/>
      <c r="P15" s="224"/>
      <c r="Q15" s="224"/>
      <c r="R15" s="224"/>
      <c r="S15" s="224"/>
      <c r="T15" s="224"/>
    </row>
    <row r="16" spans="2:20" ht="24.75" customHeight="1" thickBot="1">
      <c r="B16" s="157"/>
      <c r="C16" s="155">
        <v>2007</v>
      </c>
      <c r="D16" s="155">
        <v>2008</v>
      </c>
      <c r="E16" s="155">
        <v>2009</v>
      </c>
      <c r="F16" s="161" t="s">
        <v>247</v>
      </c>
      <c r="G16" s="162" t="s">
        <v>248</v>
      </c>
      <c r="H16" s="163"/>
      <c r="I16" s="163"/>
      <c r="J16" s="156"/>
      <c r="L16" s="167"/>
      <c r="M16" s="4"/>
      <c r="N16" s="4"/>
      <c r="O16" s="10"/>
      <c r="P16" s="4"/>
      <c r="Q16" s="10"/>
      <c r="R16" s="4"/>
      <c r="S16" s="10"/>
      <c r="T16" s="4"/>
    </row>
    <row r="17" spans="2:20" ht="24.75" customHeight="1">
      <c r="B17" s="157"/>
      <c r="C17" s="158"/>
      <c r="D17" s="158"/>
      <c r="E17" s="163"/>
      <c r="F17" s="158"/>
      <c r="G17" s="158"/>
      <c r="H17" s="163"/>
      <c r="I17" s="158"/>
      <c r="J17" s="156"/>
      <c r="L17" s="4"/>
      <c r="M17" s="4"/>
      <c r="N17" s="17"/>
      <c r="O17" s="5"/>
      <c r="P17" s="4"/>
      <c r="Q17" s="18"/>
      <c r="R17" s="17"/>
      <c r="S17" s="18"/>
      <c r="T17" s="4"/>
    </row>
    <row r="18" spans="2:20" ht="24.75" customHeight="1">
      <c r="B18" s="157" t="s">
        <v>14</v>
      </c>
      <c r="C18" s="164">
        <f>7689+10059+12642+13556</f>
        <v>43946</v>
      </c>
      <c r="D18" s="164">
        <f>7131+8614+16369+14493</f>
        <v>46607</v>
      </c>
      <c r="E18" s="164">
        <f>'MİLLİYETLERE GÖRE'!O5</f>
        <v>56362</v>
      </c>
      <c r="F18" s="159">
        <f aca="true" t="shared" si="0" ref="F18:G21">(D18-C18)*100/C18</f>
        <v>6.055158603740955</v>
      </c>
      <c r="G18" s="159">
        <f t="shared" si="0"/>
        <v>20.93033235350913</v>
      </c>
      <c r="H18" s="163"/>
      <c r="I18" s="158"/>
      <c r="J18" s="156"/>
      <c r="L18" s="4"/>
      <c r="M18" s="4"/>
      <c r="N18" s="17"/>
      <c r="O18" s="5"/>
      <c r="P18" s="4"/>
      <c r="Q18" s="18"/>
      <c r="R18" s="4"/>
      <c r="S18" s="18"/>
      <c r="T18" s="4"/>
    </row>
    <row r="19" spans="2:20" ht="24.75" customHeight="1">
      <c r="B19" s="157" t="s">
        <v>26</v>
      </c>
      <c r="C19" s="164">
        <f>2741+3227+3794+1896</f>
        <v>11658</v>
      </c>
      <c r="D19" s="164">
        <f>3860+1838+4523+8595</f>
        <v>18816</v>
      </c>
      <c r="E19" s="164">
        <f>'MİLLİYETLERE GÖRE'!O22</f>
        <v>21771</v>
      </c>
      <c r="F19" s="159">
        <f t="shared" si="0"/>
        <v>61.39989706639218</v>
      </c>
      <c r="G19" s="159">
        <f t="shared" si="0"/>
        <v>15.704719387755102</v>
      </c>
      <c r="H19" s="163"/>
      <c r="I19" s="163"/>
      <c r="J19" s="165"/>
      <c r="L19" s="4"/>
      <c r="M19" s="4"/>
      <c r="N19" s="15"/>
      <c r="O19" s="5"/>
      <c r="P19" s="15"/>
      <c r="Q19" s="18"/>
      <c r="R19" s="15"/>
      <c r="S19" s="18"/>
      <c r="T19" s="4"/>
    </row>
    <row r="20" spans="2:20" ht="24.75" customHeight="1">
      <c r="B20" s="157" t="s">
        <v>193</v>
      </c>
      <c r="C20" s="164">
        <f>480+467+7164+4490</f>
        <v>12601</v>
      </c>
      <c r="D20" s="164">
        <f>873+1143+1295+3763</f>
        <v>7074</v>
      </c>
      <c r="E20" s="164">
        <f>'MİLLİYETLERE GÖRE'!O7</f>
        <v>9233</v>
      </c>
      <c r="F20" s="159">
        <f t="shared" si="0"/>
        <v>-43.86159828585033</v>
      </c>
      <c r="G20" s="159">
        <f t="shared" si="0"/>
        <v>30.520214871359908</v>
      </c>
      <c r="H20" s="163"/>
      <c r="I20" s="163"/>
      <c r="J20" s="165"/>
      <c r="L20" s="4"/>
      <c r="M20" s="4"/>
      <c r="N20" s="4"/>
      <c r="O20" s="4"/>
      <c r="P20" s="4"/>
      <c r="Q20" s="4"/>
      <c r="R20" s="4"/>
      <c r="S20" s="4"/>
      <c r="T20" s="4"/>
    </row>
    <row r="21" spans="2:20" ht="24.75" customHeight="1">
      <c r="B21" s="166" t="s">
        <v>21</v>
      </c>
      <c r="C21" s="164">
        <f>1833+2103+3124+3523</f>
        <v>10583</v>
      </c>
      <c r="D21" s="164">
        <f>2256+2424+2976+2696</f>
        <v>10352</v>
      </c>
      <c r="E21" s="164">
        <f>'MİLLİYETLERE GÖRE'!O8</f>
        <v>12738</v>
      </c>
      <c r="F21" s="159">
        <f t="shared" si="0"/>
        <v>-2.1827459132571105</v>
      </c>
      <c r="G21" s="159">
        <f t="shared" si="0"/>
        <v>23.048686244204017</v>
      </c>
      <c r="H21" s="163"/>
      <c r="I21" s="158"/>
      <c r="J21" s="156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2:20" ht="24.75" customHeight="1">
      <c r="B22" s="157"/>
      <c r="C22" s="158"/>
      <c r="D22" s="158" t="s">
        <v>116</v>
      </c>
      <c r="E22" s="158"/>
      <c r="F22" s="158"/>
      <c r="G22" s="158"/>
      <c r="H22" s="158"/>
      <c r="I22" s="158"/>
      <c r="J22" s="156"/>
      <c r="L22" s="225"/>
      <c r="M22" s="225"/>
      <c r="N22" s="225"/>
      <c r="O22" s="225"/>
      <c r="P22" s="225"/>
      <c r="Q22" s="225"/>
      <c r="R22" s="225"/>
      <c r="S22" s="225"/>
      <c r="T22" s="225"/>
    </row>
    <row r="23" spans="2:20" ht="24.75" customHeight="1">
      <c r="B23" s="228" t="s">
        <v>246</v>
      </c>
      <c r="C23" s="227"/>
      <c r="D23" s="227"/>
      <c r="E23" s="227"/>
      <c r="F23" s="227"/>
      <c r="G23" s="227"/>
      <c r="H23" s="227"/>
      <c r="I23" s="227"/>
      <c r="J23" s="229"/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24.75" customHeight="1" thickBot="1">
      <c r="B24" s="157"/>
      <c r="C24" s="155">
        <v>2006</v>
      </c>
      <c r="D24" s="155">
        <v>2007</v>
      </c>
      <c r="E24" s="155">
        <v>2008</v>
      </c>
      <c r="F24" s="161" t="s">
        <v>249</v>
      </c>
      <c r="G24" s="161" t="s">
        <v>247</v>
      </c>
      <c r="H24" s="158"/>
      <c r="I24" s="158"/>
      <c r="J24" s="156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4.75" customHeight="1">
      <c r="B25" s="157" t="s">
        <v>125</v>
      </c>
      <c r="C25" s="158">
        <v>541952</v>
      </c>
      <c r="D25" s="158">
        <v>628568</v>
      </c>
      <c r="E25" s="158">
        <v>697433</v>
      </c>
      <c r="F25" s="159">
        <f aca="true" t="shared" si="1" ref="F25:G27">((D25/C25)-1)*100</f>
        <v>15.98222720831366</v>
      </c>
      <c r="G25" s="159">
        <f t="shared" si="1"/>
        <v>10.955855213755704</v>
      </c>
      <c r="H25" s="158"/>
      <c r="I25" s="158"/>
      <c r="J25" s="156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4.75" customHeight="1" thickBot="1">
      <c r="B26" s="157" t="s">
        <v>126</v>
      </c>
      <c r="C26" s="155">
        <v>235196</v>
      </c>
      <c r="D26" s="155">
        <v>342204</v>
      </c>
      <c r="E26" s="155">
        <v>376655</v>
      </c>
      <c r="F26" s="171">
        <f t="shared" si="1"/>
        <v>45.49737240429259</v>
      </c>
      <c r="G26" s="171">
        <f t="shared" si="1"/>
        <v>10.067386705006376</v>
      </c>
      <c r="H26" s="158"/>
      <c r="I26" s="158"/>
      <c r="J26" s="156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24.75" customHeight="1">
      <c r="B27" s="157" t="s">
        <v>6</v>
      </c>
      <c r="C27" s="158">
        <f>SUM(C25:C26)</f>
        <v>777148</v>
      </c>
      <c r="D27" s="158">
        <f>SUM(D25:D26)</f>
        <v>970772</v>
      </c>
      <c r="E27" s="158">
        <f>SUM(E25:E26)</f>
        <v>1074088</v>
      </c>
      <c r="F27" s="159">
        <f t="shared" si="1"/>
        <v>24.914688064564274</v>
      </c>
      <c r="G27" s="159">
        <f t="shared" si="1"/>
        <v>10.642663776870375</v>
      </c>
      <c r="H27" s="158"/>
      <c r="I27" s="158"/>
      <c r="J27" s="156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24.75" customHeight="1">
      <c r="B28" s="228"/>
      <c r="C28" s="227"/>
      <c r="D28" s="227"/>
      <c r="E28" s="227"/>
      <c r="F28" s="227"/>
      <c r="G28" s="227"/>
      <c r="H28" s="227"/>
      <c r="I28" s="227"/>
      <c r="J28" s="229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2:20" ht="24.75" customHeight="1">
      <c r="B29" s="154"/>
      <c r="C29" s="163"/>
      <c r="D29" s="163"/>
      <c r="E29" s="163"/>
      <c r="F29" s="163"/>
      <c r="G29" s="163"/>
      <c r="H29" s="163"/>
      <c r="I29" s="163"/>
      <c r="J29" s="165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24.75" customHeight="1" thickBot="1">
      <c r="B30" s="157"/>
      <c r="C30" s="158"/>
      <c r="D30" s="158"/>
      <c r="E30" s="155" t="s">
        <v>117</v>
      </c>
      <c r="F30" s="155" t="s">
        <v>118</v>
      </c>
      <c r="G30" s="155" t="s">
        <v>119</v>
      </c>
      <c r="H30" s="158"/>
      <c r="I30" s="158"/>
      <c r="J30" s="156"/>
      <c r="L30" s="224"/>
      <c r="M30" s="226"/>
      <c r="N30" s="226"/>
      <c r="O30" s="226"/>
      <c r="P30" s="226"/>
      <c r="Q30" s="226"/>
      <c r="R30" s="226"/>
      <c r="S30" s="226"/>
      <c r="T30" s="226"/>
    </row>
    <row r="31" spans="2:20" ht="24.75" customHeight="1">
      <c r="B31" s="157"/>
      <c r="C31" s="158"/>
      <c r="D31" s="158"/>
      <c r="E31" s="158"/>
      <c r="F31" s="158"/>
      <c r="G31" s="158"/>
      <c r="H31" s="158"/>
      <c r="I31" s="158"/>
      <c r="J31" s="156"/>
      <c r="L31" s="4"/>
      <c r="M31" s="4"/>
      <c r="N31" s="4"/>
      <c r="O31" s="4"/>
      <c r="P31" s="96"/>
      <c r="Q31" s="96"/>
      <c r="R31" s="11"/>
      <c r="S31" s="11"/>
      <c r="T31" s="4"/>
    </row>
    <row r="32" spans="2:20" ht="24.75" customHeight="1">
      <c r="B32" s="157" t="s">
        <v>120</v>
      </c>
      <c r="C32" s="158"/>
      <c r="D32" s="158"/>
      <c r="E32" s="151">
        <v>130</v>
      </c>
      <c r="F32" s="151">
        <v>12070</v>
      </c>
      <c r="G32" s="151">
        <v>25756</v>
      </c>
      <c r="H32" s="158"/>
      <c r="I32" s="158"/>
      <c r="J32" s="156"/>
      <c r="L32" s="4"/>
      <c r="M32" s="4"/>
      <c r="N32" s="4"/>
      <c r="O32" s="11"/>
      <c r="P32" s="4"/>
      <c r="Q32" s="4"/>
      <c r="R32" s="11"/>
      <c r="S32" s="4"/>
      <c r="T32" s="4"/>
    </row>
    <row r="33" spans="2:20" ht="24.75" customHeight="1">
      <c r="B33" s="157" t="s">
        <v>121</v>
      </c>
      <c r="C33" s="158"/>
      <c r="D33" s="158"/>
      <c r="E33" s="151">
        <v>45</v>
      </c>
      <c r="F33" s="151">
        <v>5532</v>
      </c>
      <c r="G33" s="151">
        <v>12911</v>
      </c>
      <c r="H33" s="158"/>
      <c r="I33" s="158"/>
      <c r="J33" s="156"/>
      <c r="L33" s="4"/>
      <c r="M33" s="4"/>
      <c r="N33" s="4"/>
      <c r="O33" s="15"/>
      <c r="P33" s="5"/>
      <c r="Q33" s="5"/>
      <c r="R33" s="11"/>
      <c r="S33" s="4"/>
      <c r="T33" s="4"/>
    </row>
    <row r="34" spans="2:20" ht="24.75" customHeight="1">
      <c r="B34" s="157"/>
      <c r="C34" s="158"/>
      <c r="D34" s="158"/>
      <c r="E34" s="158"/>
      <c r="F34" s="158"/>
      <c r="G34" s="158"/>
      <c r="H34" s="158"/>
      <c r="I34" s="158"/>
      <c r="J34" s="156"/>
      <c r="L34" s="4"/>
      <c r="M34" s="4"/>
      <c r="N34" s="4"/>
      <c r="O34" s="4"/>
      <c r="P34" s="5"/>
      <c r="Q34" s="5"/>
      <c r="R34" s="11"/>
      <c r="S34" s="11"/>
      <c r="T34" s="11"/>
    </row>
    <row r="35" spans="2:20" ht="24.75" customHeight="1" thickBot="1">
      <c r="B35" s="157"/>
      <c r="C35" s="158"/>
      <c r="D35" s="151"/>
      <c r="E35" s="153" t="s">
        <v>153</v>
      </c>
      <c r="F35" s="153" t="s">
        <v>122</v>
      </c>
      <c r="G35" s="153" t="s">
        <v>123</v>
      </c>
      <c r="H35" s="153" t="s">
        <v>6</v>
      </c>
      <c r="I35" s="158"/>
      <c r="J35" s="156"/>
      <c r="L35" s="15"/>
      <c r="M35" s="4"/>
      <c r="N35" s="4"/>
      <c r="O35" s="4"/>
      <c r="P35" s="5"/>
      <c r="Q35" s="5"/>
      <c r="R35" s="11"/>
      <c r="S35" s="11"/>
      <c r="T35" s="11"/>
    </row>
    <row r="36" spans="2:20" ht="24.75" customHeight="1">
      <c r="B36" s="157"/>
      <c r="C36" s="158"/>
      <c r="D36" s="158"/>
      <c r="E36" s="158"/>
      <c r="F36" s="158"/>
      <c r="G36" s="158"/>
      <c r="H36" s="158"/>
      <c r="I36" s="158"/>
      <c r="J36" s="156"/>
      <c r="L36" s="14"/>
      <c r="M36" s="14"/>
      <c r="N36" s="15"/>
      <c r="O36" s="4"/>
      <c r="P36" s="5"/>
      <c r="Q36" s="5"/>
      <c r="R36" s="11"/>
      <c r="S36" s="4"/>
      <c r="T36" s="4"/>
    </row>
    <row r="37" spans="2:20" ht="24.75" customHeight="1">
      <c r="B37" s="157" t="s">
        <v>124</v>
      </c>
      <c r="C37" s="158"/>
      <c r="D37" s="158"/>
      <c r="E37" s="151">
        <v>298</v>
      </c>
      <c r="F37" s="151">
        <v>5</v>
      </c>
      <c r="G37" s="151">
        <v>34</v>
      </c>
      <c r="H37" s="151">
        <v>337</v>
      </c>
      <c r="I37" s="158"/>
      <c r="J37" s="156"/>
      <c r="L37" s="4"/>
      <c r="M37" s="4"/>
      <c r="N37" s="4"/>
      <c r="O37" s="4"/>
      <c r="P37" s="4"/>
      <c r="Q37" s="4"/>
      <c r="R37" s="4"/>
      <c r="S37" s="4"/>
      <c r="T37" s="4"/>
    </row>
    <row r="38" spans="2:20" ht="24.75" customHeight="1">
      <c r="B38" s="157"/>
      <c r="C38" s="158"/>
      <c r="D38" s="158"/>
      <c r="E38" s="158"/>
      <c r="F38" s="158"/>
      <c r="G38" s="158"/>
      <c r="H38" s="158"/>
      <c r="I38" s="158"/>
      <c r="J38" s="156"/>
      <c r="L38" s="4"/>
      <c r="M38" s="4"/>
      <c r="N38" s="4"/>
      <c r="O38" s="4"/>
      <c r="P38" s="4"/>
      <c r="Q38" s="4"/>
      <c r="R38" s="4"/>
      <c r="S38" s="4"/>
      <c r="T38" s="4"/>
    </row>
    <row r="39" spans="2:20" ht="24.75" customHeight="1">
      <c r="B39" s="228" t="s">
        <v>219</v>
      </c>
      <c r="C39" s="227"/>
      <c r="D39" s="227"/>
      <c r="E39" s="227"/>
      <c r="F39" s="227"/>
      <c r="G39" s="227"/>
      <c r="H39" s="151"/>
      <c r="I39" s="151"/>
      <c r="J39" s="152"/>
      <c r="L39" s="4"/>
      <c r="M39" s="4"/>
      <c r="N39" s="4"/>
      <c r="O39" s="4"/>
      <c r="P39" s="4"/>
      <c r="Q39" s="4"/>
      <c r="R39" s="4"/>
      <c r="S39" s="4"/>
      <c r="T39" s="4"/>
    </row>
    <row r="40" spans="2:20" ht="24.75" customHeight="1">
      <c r="B40" s="157" t="s">
        <v>220</v>
      </c>
      <c r="C40" s="158"/>
      <c r="D40" s="158"/>
      <c r="E40" s="151"/>
      <c r="F40" s="151"/>
      <c r="G40" s="151"/>
      <c r="H40" s="158"/>
      <c r="I40" s="158"/>
      <c r="J40" s="156"/>
      <c r="L40" s="4"/>
      <c r="M40" s="4"/>
      <c r="N40" s="4"/>
      <c r="O40" s="10"/>
      <c r="P40" s="10"/>
      <c r="Q40" s="10"/>
      <c r="R40" s="4"/>
      <c r="S40" s="4"/>
      <c r="T40" s="4"/>
    </row>
    <row r="41" spans="2:20" ht="24.75" customHeight="1">
      <c r="B41" s="157"/>
      <c r="C41" s="158"/>
      <c r="D41" s="158"/>
      <c r="E41" s="151"/>
      <c r="F41" s="151"/>
      <c r="G41" s="151"/>
      <c r="H41" s="158"/>
      <c r="I41" s="158"/>
      <c r="J41" s="156"/>
      <c r="L41" s="4"/>
      <c r="M41" s="4"/>
      <c r="N41" s="4"/>
      <c r="O41" s="10"/>
      <c r="P41" s="10"/>
      <c r="Q41" s="10"/>
      <c r="R41" s="4"/>
      <c r="S41" s="4"/>
      <c r="T41" s="4"/>
    </row>
    <row r="42" spans="2:20" ht="24.75" customHeight="1">
      <c r="B42" s="157"/>
      <c r="C42" s="158"/>
      <c r="D42" s="158"/>
      <c r="E42" s="158"/>
      <c r="F42" s="158"/>
      <c r="G42" s="158"/>
      <c r="H42" s="158"/>
      <c r="I42" s="158"/>
      <c r="J42" s="156"/>
      <c r="L42" s="4"/>
      <c r="M42" s="4"/>
      <c r="N42" s="4"/>
      <c r="O42" s="4"/>
      <c r="P42" s="4"/>
      <c r="Q42" s="4"/>
      <c r="R42" s="4"/>
      <c r="S42" s="4"/>
      <c r="T42" s="4"/>
    </row>
    <row r="43" spans="2:20" ht="24.75" customHeight="1">
      <c r="B43" s="228"/>
      <c r="C43" s="227"/>
      <c r="D43" s="227"/>
      <c r="E43" s="227"/>
      <c r="F43" s="227"/>
      <c r="G43" s="227"/>
      <c r="H43" s="227"/>
      <c r="I43" s="227"/>
      <c r="J43" s="229"/>
      <c r="L43" s="4"/>
      <c r="M43" s="4"/>
      <c r="N43" s="10"/>
      <c r="O43" s="10"/>
      <c r="P43" s="10"/>
      <c r="Q43" s="10"/>
      <c r="R43" s="10"/>
      <c r="S43" s="4"/>
      <c r="T43" s="4"/>
    </row>
    <row r="44" spans="2:20" ht="24.75" customHeight="1">
      <c r="B44" s="157"/>
      <c r="C44" s="158"/>
      <c r="D44" s="158"/>
      <c r="E44" s="158"/>
      <c r="F44" s="158"/>
      <c r="G44" s="158"/>
      <c r="H44" s="158"/>
      <c r="I44" s="158"/>
      <c r="J44" s="156"/>
      <c r="L44" s="4"/>
      <c r="M44" s="4"/>
      <c r="N44" s="4"/>
      <c r="O44" s="4"/>
      <c r="P44" s="4"/>
      <c r="Q44" s="4"/>
      <c r="R44" s="4"/>
      <c r="S44" s="4"/>
      <c r="T44" s="4"/>
    </row>
    <row r="45" spans="2:20" ht="24.75" customHeight="1" thickBot="1">
      <c r="B45" s="230" t="s">
        <v>96</v>
      </c>
      <c r="C45" s="231"/>
      <c r="D45" s="231"/>
      <c r="E45" s="231"/>
      <c r="F45" s="231"/>
      <c r="G45" s="231"/>
      <c r="H45" s="231"/>
      <c r="I45" s="231"/>
      <c r="J45" s="232"/>
      <c r="L45" s="4"/>
      <c r="M45" s="4"/>
      <c r="N45" s="4"/>
      <c r="O45" s="10"/>
      <c r="P45" s="10"/>
      <c r="Q45" s="10"/>
      <c r="R45" s="10"/>
      <c r="S45" s="4"/>
      <c r="T45" s="4"/>
    </row>
    <row r="46" spans="2:20" ht="24.75" customHeight="1">
      <c r="B46" s="158"/>
      <c r="C46" s="158"/>
      <c r="D46" s="158"/>
      <c r="E46" s="158"/>
      <c r="F46" s="158"/>
      <c r="G46" s="158"/>
      <c r="H46" s="158"/>
      <c r="I46" s="158"/>
      <c r="J46" s="158"/>
      <c r="L46" s="4"/>
      <c r="M46" s="4"/>
      <c r="N46" s="4"/>
      <c r="O46" s="4"/>
      <c r="P46" s="4"/>
      <c r="Q46" s="4"/>
      <c r="R46" s="4"/>
      <c r="S46" s="4"/>
      <c r="T46" s="4"/>
    </row>
    <row r="47" spans="2:20" ht="24.75" customHeight="1">
      <c r="B47" s="227"/>
      <c r="C47" s="227"/>
      <c r="D47" s="227"/>
      <c r="E47" s="227"/>
      <c r="F47" s="227"/>
      <c r="G47" s="227"/>
      <c r="H47" s="227"/>
      <c r="I47" s="227"/>
      <c r="J47" s="227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2:20" ht="24.75" customHeight="1">
      <c r="B48" s="158"/>
      <c r="C48" s="158"/>
      <c r="D48" s="158"/>
      <c r="E48" s="158"/>
      <c r="F48" s="158"/>
      <c r="G48" s="158"/>
      <c r="H48" s="158"/>
      <c r="I48" s="158"/>
      <c r="J48" s="158"/>
      <c r="L48" s="4"/>
      <c r="M48" s="4"/>
      <c r="N48" s="4"/>
      <c r="O48" s="4"/>
      <c r="P48" s="4"/>
      <c r="Q48" s="4"/>
      <c r="R48" s="4"/>
      <c r="S48" s="4"/>
      <c r="T48" s="4"/>
    </row>
    <row r="49" spans="2:20" ht="24.75" customHeight="1">
      <c r="B49" s="227"/>
      <c r="C49" s="227"/>
      <c r="D49" s="227"/>
      <c r="E49" s="227"/>
      <c r="F49" s="227"/>
      <c r="G49" s="227"/>
      <c r="H49" s="227"/>
      <c r="I49" s="227"/>
      <c r="J49" s="227"/>
      <c r="L49" s="225"/>
      <c r="M49" s="225"/>
      <c r="N49" s="225"/>
      <c r="O49" s="225"/>
      <c r="P49" s="225"/>
      <c r="Q49" s="225"/>
      <c r="R49" s="225"/>
      <c r="S49" s="225"/>
      <c r="T49" s="225"/>
    </row>
    <row r="50" ht="24.75" customHeight="1"/>
    <row r="51" ht="24.75" customHeight="1"/>
  </sheetData>
  <mergeCells count="25">
    <mergeCell ref="B23:J23"/>
    <mergeCell ref="B15:J15"/>
    <mergeCell ref="B2:J4"/>
    <mergeCell ref="B12:J12"/>
    <mergeCell ref="B13:J13"/>
    <mergeCell ref="B5:J5"/>
    <mergeCell ref="B11:J11"/>
    <mergeCell ref="B47:J47"/>
    <mergeCell ref="B49:J49"/>
    <mergeCell ref="B28:J28"/>
    <mergeCell ref="B43:J43"/>
    <mergeCell ref="B45:J45"/>
    <mergeCell ref="B39:G39"/>
    <mergeCell ref="L28:T28"/>
    <mergeCell ref="L30:T30"/>
    <mergeCell ref="L47:T47"/>
    <mergeCell ref="L49:T49"/>
    <mergeCell ref="L13:T13"/>
    <mergeCell ref="L15:T15"/>
    <mergeCell ref="L21:T21"/>
    <mergeCell ref="L22:T22"/>
    <mergeCell ref="L2:T4"/>
    <mergeCell ref="L5:T5"/>
    <mergeCell ref="L11:T11"/>
    <mergeCell ref="L12:T12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workbookViewId="0" topLeftCell="B10">
      <selection activeCell="D5" sqref="D5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238" t="s">
        <v>152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</row>
    <row r="4" spans="2:15" ht="15.75">
      <c r="B4" s="53" t="s">
        <v>9</v>
      </c>
      <c r="C4" s="44" t="s">
        <v>104</v>
      </c>
      <c r="D4" s="44" t="s">
        <v>105</v>
      </c>
      <c r="E4" s="44" t="s">
        <v>106</v>
      </c>
      <c r="F4" s="44" t="s">
        <v>107</v>
      </c>
      <c r="G4" s="44" t="s">
        <v>108</v>
      </c>
      <c r="H4" s="44" t="s">
        <v>109</v>
      </c>
      <c r="I4" s="44" t="s">
        <v>110</v>
      </c>
      <c r="J4" s="44" t="s">
        <v>111</v>
      </c>
      <c r="K4" s="44" t="s">
        <v>112</v>
      </c>
      <c r="L4" s="44" t="s">
        <v>113</v>
      </c>
      <c r="M4" s="44" t="s">
        <v>114</v>
      </c>
      <c r="N4" s="44" t="s">
        <v>115</v>
      </c>
      <c r="O4" s="46" t="s">
        <v>6</v>
      </c>
    </row>
    <row r="5" spans="2:16" ht="15.75">
      <c r="B5" s="53" t="s">
        <v>14</v>
      </c>
      <c r="C5" s="47">
        <v>9199</v>
      </c>
      <c r="D5" s="47">
        <v>10673</v>
      </c>
      <c r="E5" s="47">
        <v>13532</v>
      </c>
      <c r="F5" s="47">
        <f>'Giriş İstatistikleri'!W9</f>
        <v>22958</v>
      </c>
      <c r="G5" s="44"/>
      <c r="H5" s="44"/>
      <c r="I5" s="44"/>
      <c r="J5" s="44"/>
      <c r="K5" s="44"/>
      <c r="L5" s="44"/>
      <c r="M5" s="44"/>
      <c r="N5" s="44"/>
      <c r="O5" s="46">
        <f>SUM(C5:N5)</f>
        <v>56362</v>
      </c>
      <c r="P5" s="19"/>
    </row>
    <row r="6" spans="2:16" ht="15.75">
      <c r="B6" s="53" t="s">
        <v>19</v>
      </c>
      <c r="C6" s="47">
        <v>1488</v>
      </c>
      <c r="D6" s="47">
        <v>3068</v>
      </c>
      <c r="E6" s="47">
        <v>1756</v>
      </c>
      <c r="F6" s="47">
        <f>'Giriş İstatistikleri'!W14</f>
        <v>11615</v>
      </c>
      <c r="G6" s="44"/>
      <c r="H6" s="44"/>
      <c r="I6" s="44"/>
      <c r="J6" s="44"/>
      <c r="K6" s="44"/>
      <c r="L6" s="44"/>
      <c r="M6" s="44"/>
      <c r="N6" s="44"/>
      <c r="O6" s="46">
        <f aca="true" t="shared" si="0" ref="O6:O25">SUM(C6:N6)</f>
        <v>17927</v>
      </c>
      <c r="P6" s="19"/>
    </row>
    <row r="7" spans="2:16" ht="15.75">
      <c r="B7" s="53" t="s">
        <v>31</v>
      </c>
      <c r="C7" s="47">
        <v>3087</v>
      </c>
      <c r="D7" s="47">
        <v>1949</v>
      </c>
      <c r="E7" s="47">
        <v>504</v>
      </c>
      <c r="F7" s="47">
        <f>'Giriş İstatistikleri'!W26</f>
        <v>3693</v>
      </c>
      <c r="G7" s="44"/>
      <c r="H7" s="44"/>
      <c r="I7" s="44"/>
      <c r="J7" s="44"/>
      <c r="K7" s="44"/>
      <c r="L7" s="44"/>
      <c r="M7" s="44"/>
      <c r="N7" s="44"/>
      <c r="O7" s="46">
        <f t="shared" si="0"/>
        <v>9233</v>
      </c>
      <c r="P7" s="19"/>
    </row>
    <row r="8" spans="2:16" ht="15.75">
      <c r="B8" s="53" t="s">
        <v>21</v>
      </c>
      <c r="C8" s="47">
        <v>2285</v>
      </c>
      <c r="D8" s="47">
        <v>2957</v>
      </c>
      <c r="E8" s="47">
        <v>3061</v>
      </c>
      <c r="F8" s="47">
        <f>'Giriş İstatistikleri'!W16</f>
        <v>4435</v>
      </c>
      <c r="G8" s="44"/>
      <c r="H8" s="44"/>
      <c r="I8" s="44"/>
      <c r="J8" s="44"/>
      <c r="K8" s="44"/>
      <c r="L8" s="44"/>
      <c r="M8" s="44"/>
      <c r="N8" s="44"/>
      <c r="O8" s="46">
        <f t="shared" si="0"/>
        <v>12738</v>
      </c>
      <c r="P8" s="19"/>
    </row>
    <row r="9" spans="2:16" ht="15.75">
      <c r="B9" s="53" t="s">
        <v>20</v>
      </c>
      <c r="C9" s="47">
        <v>1144</v>
      </c>
      <c r="D9" s="47">
        <v>1324</v>
      </c>
      <c r="E9" s="47">
        <v>1499</v>
      </c>
      <c r="F9" s="47">
        <f>'Giriş İstatistikleri'!W15</f>
        <v>6468</v>
      </c>
      <c r="G9" s="44"/>
      <c r="H9" s="44"/>
      <c r="I9" s="44"/>
      <c r="J9" s="44"/>
      <c r="K9" s="44"/>
      <c r="L9" s="44"/>
      <c r="M9" s="44"/>
      <c r="N9" s="44"/>
      <c r="O9" s="46">
        <f t="shared" si="0"/>
        <v>10435</v>
      </c>
      <c r="P9" s="19"/>
    </row>
    <row r="10" spans="2:16" ht="15.75">
      <c r="B10" s="53" t="s">
        <v>25</v>
      </c>
      <c r="C10" s="47">
        <v>246</v>
      </c>
      <c r="D10" s="47">
        <v>272</v>
      </c>
      <c r="E10" s="47">
        <v>309</v>
      </c>
      <c r="F10" s="47">
        <f>'Giriş İstatistikleri'!W20</f>
        <v>1119</v>
      </c>
      <c r="G10" s="44"/>
      <c r="H10" s="44"/>
      <c r="I10" s="44"/>
      <c r="J10" s="44"/>
      <c r="K10" s="44"/>
      <c r="L10" s="44"/>
      <c r="M10" s="44"/>
      <c r="N10" s="44"/>
      <c r="O10" s="46">
        <f t="shared" si="0"/>
        <v>1946</v>
      </c>
      <c r="P10" s="19"/>
    </row>
    <row r="11" spans="2:16" ht="15.75">
      <c r="B11" s="53" t="s">
        <v>17</v>
      </c>
      <c r="C11" s="47">
        <v>119</v>
      </c>
      <c r="D11" s="47">
        <v>97</v>
      </c>
      <c r="E11" s="47">
        <v>128</v>
      </c>
      <c r="F11" s="47">
        <f>'Giriş İstatistikleri'!W12</f>
        <v>199</v>
      </c>
      <c r="G11" s="44"/>
      <c r="H11" s="44"/>
      <c r="I11" s="44"/>
      <c r="J11" s="44"/>
      <c r="K11" s="44"/>
      <c r="L11" s="44"/>
      <c r="M11" s="44"/>
      <c r="N11" s="44"/>
      <c r="O11" s="46">
        <f t="shared" si="0"/>
        <v>543</v>
      </c>
      <c r="P11" s="19"/>
    </row>
    <row r="12" spans="2:16" ht="15.75">
      <c r="B12" s="53" t="s">
        <v>18</v>
      </c>
      <c r="C12" s="47">
        <v>22</v>
      </c>
      <c r="D12" s="47">
        <v>32</v>
      </c>
      <c r="E12" s="47">
        <v>53</v>
      </c>
      <c r="F12" s="47">
        <f>'Giriş İstatistikleri'!W13</f>
        <v>62</v>
      </c>
      <c r="G12" s="44"/>
      <c r="H12" s="44"/>
      <c r="I12" s="44"/>
      <c r="J12" s="44"/>
      <c r="K12" s="44"/>
      <c r="L12" s="44"/>
      <c r="M12" s="44"/>
      <c r="N12" s="44"/>
      <c r="O12" s="46">
        <f t="shared" si="0"/>
        <v>169</v>
      </c>
      <c r="P12" s="19"/>
    </row>
    <row r="13" spans="2:16" ht="15.75">
      <c r="B13" s="53" t="s">
        <v>30</v>
      </c>
      <c r="C13" s="47">
        <v>464</v>
      </c>
      <c r="D13" s="47">
        <v>565</v>
      </c>
      <c r="E13" s="47">
        <v>2284</v>
      </c>
      <c r="F13" s="47">
        <f>'Giriş İstatistikleri'!W25</f>
        <v>2105</v>
      </c>
      <c r="G13" s="44"/>
      <c r="H13" s="44"/>
      <c r="I13" s="44"/>
      <c r="J13" s="44"/>
      <c r="K13" s="44"/>
      <c r="L13" s="44"/>
      <c r="M13" s="44"/>
      <c r="N13" s="44"/>
      <c r="O13" s="46">
        <f t="shared" si="0"/>
        <v>5418</v>
      </c>
      <c r="P13" s="19"/>
    </row>
    <row r="14" spans="2:16" ht="15.75">
      <c r="B14" s="53" t="s">
        <v>24</v>
      </c>
      <c r="C14" s="47">
        <v>226</v>
      </c>
      <c r="D14" s="47">
        <v>278</v>
      </c>
      <c r="E14" s="47">
        <v>157</v>
      </c>
      <c r="F14" s="47">
        <f>'Giriş İstatistikleri'!W19</f>
        <v>656</v>
      </c>
      <c r="G14" s="44"/>
      <c r="H14" s="44"/>
      <c r="I14" s="44"/>
      <c r="J14" s="44"/>
      <c r="K14" s="44"/>
      <c r="L14" s="44"/>
      <c r="M14" s="44"/>
      <c r="N14" s="44"/>
      <c r="O14" s="46">
        <f t="shared" si="0"/>
        <v>1317</v>
      </c>
      <c r="P14" s="19"/>
    </row>
    <row r="15" spans="2:16" ht="15.75">
      <c r="B15" s="53" t="s">
        <v>16</v>
      </c>
      <c r="C15" s="47">
        <v>342</v>
      </c>
      <c r="D15" s="47">
        <v>450</v>
      </c>
      <c r="E15" s="47">
        <v>431</v>
      </c>
      <c r="F15" s="47">
        <f>'Giriş İstatistikleri'!W11</f>
        <v>3383</v>
      </c>
      <c r="G15" s="44"/>
      <c r="H15" s="44"/>
      <c r="I15" s="44"/>
      <c r="J15" s="44"/>
      <c r="K15" s="44"/>
      <c r="L15" s="44"/>
      <c r="M15" s="44"/>
      <c r="N15" s="44"/>
      <c r="O15" s="46">
        <f t="shared" si="0"/>
        <v>4606</v>
      </c>
      <c r="P15" s="19"/>
    </row>
    <row r="16" spans="2:16" ht="15.75">
      <c r="B16" s="53" t="s">
        <v>34</v>
      </c>
      <c r="C16" s="47">
        <v>447</v>
      </c>
      <c r="D16" s="47">
        <v>405</v>
      </c>
      <c r="E16" s="47">
        <v>470</v>
      </c>
      <c r="F16" s="47">
        <f>'Giriş İstatistikleri'!W29</f>
        <v>689</v>
      </c>
      <c r="G16" s="44"/>
      <c r="H16" s="44"/>
      <c r="I16" s="44"/>
      <c r="J16" s="44"/>
      <c r="K16" s="44"/>
      <c r="L16" s="44"/>
      <c r="M16" s="44"/>
      <c r="N16" s="44"/>
      <c r="O16" s="46">
        <f t="shared" si="0"/>
        <v>2011</v>
      </c>
      <c r="P16" s="19"/>
    </row>
    <row r="17" spans="2:16" ht="15.75">
      <c r="B17" s="53" t="s">
        <v>23</v>
      </c>
      <c r="C17" s="47">
        <v>683</v>
      </c>
      <c r="D17" s="47">
        <v>345</v>
      </c>
      <c r="E17" s="47">
        <v>536</v>
      </c>
      <c r="F17" s="47">
        <f>'Giriş İstatistikleri'!W18</f>
        <v>2399</v>
      </c>
      <c r="G17" s="44"/>
      <c r="H17" s="44"/>
      <c r="I17" s="44"/>
      <c r="J17" s="44"/>
      <c r="K17" s="44"/>
      <c r="L17" s="44"/>
      <c r="M17" s="44"/>
      <c r="N17" s="44"/>
      <c r="O17" s="46">
        <f t="shared" si="0"/>
        <v>3963</v>
      </c>
      <c r="P17" s="19"/>
    </row>
    <row r="18" spans="2:16" ht="15.75">
      <c r="B18" s="53" t="s">
        <v>38</v>
      </c>
      <c r="C18" s="47">
        <v>111</v>
      </c>
      <c r="D18" s="47">
        <v>78</v>
      </c>
      <c r="E18" s="47">
        <v>120</v>
      </c>
      <c r="F18" s="47">
        <f>'Giriş İstatistikleri'!W34</f>
        <v>134</v>
      </c>
      <c r="G18" s="44"/>
      <c r="H18" s="44"/>
      <c r="I18" s="44"/>
      <c r="J18" s="44"/>
      <c r="K18" s="44"/>
      <c r="L18" s="44"/>
      <c r="M18" s="44"/>
      <c r="N18" s="44"/>
      <c r="O18" s="46">
        <f t="shared" si="0"/>
        <v>443</v>
      </c>
      <c r="P18" s="19"/>
    </row>
    <row r="19" spans="2:16" ht="15.75">
      <c r="B19" s="53" t="s">
        <v>15</v>
      </c>
      <c r="C19" s="47">
        <v>981</v>
      </c>
      <c r="D19" s="47">
        <v>1095</v>
      </c>
      <c r="E19" s="47">
        <v>1253</v>
      </c>
      <c r="F19" s="47">
        <f>'Giriş İstatistikleri'!W10</f>
        <v>1699</v>
      </c>
      <c r="G19" s="44"/>
      <c r="H19" s="44"/>
      <c r="I19" s="44"/>
      <c r="J19" s="87"/>
      <c r="K19" s="44"/>
      <c r="L19" s="44"/>
      <c r="M19" s="44"/>
      <c r="N19" s="44"/>
      <c r="O19" s="46">
        <f t="shared" si="0"/>
        <v>5028</v>
      </c>
      <c r="P19" s="19"/>
    </row>
    <row r="20" spans="2:16" ht="15.75">
      <c r="B20" s="53" t="s">
        <v>33</v>
      </c>
      <c r="C20" s="47">
        <v>29</v>
      </c>
      <c r="D20" s="47">
        <v>47</v>
      </c>
      <c r="E20" s="47">
        <v>77</v>
      </c>
      <c r="F20" s="47">
        <f>'Giriş İstatistikleri'!W28</f>
        <v>141</v>
      </c>
      <c r="G20" s="44"/>
      <c r="H20" s="44"/>
      <c r="I20" s="44"/>
      <c r="J20" s="44"/>
      <c r="K20" s="44"/>
      <c r="L20" s="44"/>
      <c r="M20" s="44"/>
      <c r="N20" s="44"/>
      <c r="O20" s="46">
        <f t="shared" si="0"/>
        <v>294</v>
      </c>
      <c r="P20" s="19"/>
    </row>
    <row r="21" spans="2:16" ht="15.75">
      <c r="B21" s="53" t="s">
        <v>128</v>
      </c>
      <c r="C21" s="47">
        <v>226</v>
      </c>
      <c r="D21" s="47">
        <v>62</v>
      </c>
      <c r="E21" s="47">
        <v>64</v>
      </c>
      <c r="F21" s="47">
        <f>'Giriş İstatistikleri'!W36</f>
        <v>129</v>
      </c>
      <c r="G21" s="44"/>
      <c r="H21" s="44"/>
      <c r="I21" s="44"/>
      <c r="J21" s="44"/>
      <c r="K21" s="44"/>
      <c r="L21" s="44"/>
      <c r="M21" s="44"/>
      <c r="N21" s="44"/>
      <c r="O21" s="46">
        <f t="shared" si="0"/>
        <v>481</v>
      </c>
      <c r="P21" s="19"/>
    </row>
    <row r="22" spans="2:16" ht="15.75">
      <c r="B22" s="53" t="s">
        <v>26</v>
      </c>
      <c r="C22" s="47">
        <v>5302</v>
      </c>
      <c r="D22" s="47">
        <v>3758</v>
      </c>
      <c r="E22" s="47">
        <v>2808</v>
      </c>
      <c r="F22" s="47">
        <f>'Giriş İstatistikleri'!W21</f>
        <v>9903</v>
      </c>
      <c r="G22" s="44"/>
      <c r="H22" s="44"/>
      <c r="I22" s="44"/>
      <c r="J22" s="44"/>
      <c r="K22" s="44"/>
      <c r="L22" s="44"/>
      <c r="M22" s="44"/>
      <c r="N22" s="44"/>
      <c r="O22" s="46">
        <f t="shared" si="0"/>
        <v>21771</v>
      </c>
      <c r="P22" s="19"/>
    </row>
    <row r="23" spans="2:16" ht="15.75">
      <c r="B23" s="53" t="s">
        <v>29</v>
      </c>
      <c r="C23" s="47">
        <v>70</v>
      </c>
      <c r="D23" s="47">
        <v>53</v>
      </c>
      <c r="E23" s="47">
        <v>61</v>
      </c>
      <c r="F23" s="47">
        <f>'Giriş İstatistikleri'!W24</f>
        <v>200</v>
      </c>
      <c r="G23" s="44"/>
      <c r="H23" s="44"/>
      <c r="I23" s="44"/>
      <c r="J23" s="44"/>
      <c r="K23" s="44"/>
      <c r="L23" s="44"/>
      <c r="M23" s="44"/>
      <c r="N23" s="44"/>
      <c r="O23" s="46">
        <f t="shared" si="0"/>
        <v>384</v>
      </c>
      <c r="P23" s="19"/>
    </row>
    <row r="24" spans="2:16" ht="15.75">
      <c r="B24" s="53" t="s">
        <v>49</v>
      </c>
      <c r="C24" s="47"/>
      <c r="D24" s="47">
        <v>0</v>
      </c>
      <c r="E24" s="47">
        <v>0</v>
      </c>
      <c r="F24" s="47">
        <f>'Giriş İstatistikleri'!W46</f>
        <v>0</v>
      </c>
      <c r="G24" s="44"/>
      <c r="H24" s="44"/>
      <c r="I24" s="44"/>
      <c r="J24" s="44"/>
      <c r="K24" s="44"/>
      <c r="L24" s="44"/>
      <c r="M24" s="44"/>
      <c r="N24" s="44"/>
      <c r="O24" s="46">
        <f t="shared" si="0"/>
        <v>0</v>
      </c>
      <c r="P24" s="19"/>
    </row>
    <row r="25" spans="2:16" ht="15.75">
      <c r="B25" s="53" t="s">
        <v>46</v>
      </c>
      <c r="C25" s="47"/>
      <c r="D25" s="47">
        <v>52</v>
      </c>
      <c r="E25" s="47">
        <v>4</v>
      </c>
      <c r="F25" s="47">
        <f>'Giriş İstatistikleri'!W43</f>
        <v>24</v>
      </c>
      <c r="G25" s="44"/>
      <c r="H25" s="44"/>
      <c r="I25" s="44"/>
      <c r="J25" s="44"/>
      <c r="K25" s="44"/>
      <c r="L25" s="44"/>
      <c r="M25" s="44"/>
      <c r="N25" s="44"/>
      <c r="O25" s="46">
        <f t="shared" si="0"/>
        <v>80</v>
      </c>
      <c r="P25" s="19"/>
    </row>
    <row r="26" spans="2:16" ht="15.75">
      <c r="B26" s="53" t="s">
        <v>54</v>
      </c>
      <c r="C26" s="47">
        <v>2986</v>
      </c>
      <c r="D26" s="47">
        <v>2651</v>
      </c>
      <c r="E26" s="47">
        <v>4085</v>
      </c>
      <c r="F26" s="47">
        <f>F27-SUM(F5:F25)</f>
        <v>5639</v>
      </c>
      <c r="G26" s="47"/>
      <c r="H26" s="44"/>
      <c r="I26" s="44"/>
      <c r="J26" s="44"/>
      <c r="K26" s="44"/>
      <c r="L26" s="44"/>
      <c r="M26" s="44"/>
      <c r="N26" s="44"/>
      <c r="O26" s="46">
        <f>SUM(C26:N26)</f>
        <v>15361</v>
      </c>
      <c r="P26" s="19"/>
    </row>
    <row r="27" spans="2:16" ht="15.75">
      <c r="B27" s="53" t="s">
        <v>55</v>
      </c>
      <c r="C27" s="47">
        <v>29457</v>
      </c>
      <c r="D27" s="47">
        <v>30211</v>
      </c>
      <c r="E27" s="47">
        <v>33192</v>
      </c>
      <c r="F27" s="47">
        <f>'Giriş İstatistikleri'!W52</f>
        <v>77650</v>
      </c>
      <c r="G27" s="44"/>
      <c r="H27" s="44"/>
      <c r="I27" s="44"/>
      <c r="J27" s="44"/>
      <c r="K27" s="44"/>
      <c r="L27" s="44"/>
      <c r="M27" s="44"/>
      <c r="N27" s="44"/>
      <c r="O27" s="46">
        <f>SUM(C27:N27)</f>
        <v>170510</v>
      </c>
      <c r="P27" s="19"/>
    </row>
    <row r="28" spans="2:16" ht="15.75">
      <c r="B28" s="53" t="s">
        <v>56</v>
      </c>
      <c r="C28" s="47">
        <v>19538</v>
      </c>
      <c r="D28" s="47">
        <v>20873</v>
      </c>
      <c r="E28" s="47">
        <v>24321</v>
      </c>
      <c r="F28" s="47">
        <f>'Giriş İstatistikleri'!W53</f>
        <v>28360</v>
      </c>
      <c r="G28" s="44"/>
      <c r="H28" s="44"/>
      <c r="I28" s="44"/>
      <c r="J28" s="44"/>
      <c r="K28" s="44"/>
      <c r="L28" s="44"/>
      <c r="M28" s="87"/>
      <c r="N28" s="44"/>
      <c r="O28" s="46">
        <f>SUM(C28:N28)</f>
        <v>93092</v>
      </c>
      <c r="P28" s="19"/>
    </row>
    <row r="29" spans="2:16" ht="15.75">
      <c r="B29" s="53" t="s">
        <v>91</v>
      </c>
      <c r="C29" s="47">
        <v>48995</v>
      </c>
      <c r="D29" s="47">
        <v>51084</v>
      </c>
      <c r="E29" s="47">
        <v>57513</v>
      </c>
      <c r="F29" s="44">
        <f>SUM(F27:F28)</f>
        <v>106010</v>
      </c>
      <c r="G29" s="44">
        <f>SUM(G27:G28)</f>
        <v>0</v>
      </c>
      <c r="H29" s="44">
        <f>SUM(H27:H28)</f>
        <v>0</v>
      </c>
      <c r="I29" s="44">
        <f>SUM(I27:I28)</f>
        <v>0</v>
      </c>
      <c r="J29" s="44">
        <f aca="true" t="shared" si="1" ref="J29:O29">SUM(J27:J28)</f>
        <v>0</v>
      </c>
      <c r="K29" s="44">
        <f t="shared" si="1"/>
        <v>0</v>
      </c>
      <c r="L29" s="44">
        <f t="shared" si="1"/>
        <v>0</v>
      </c>
      <c r="M29" s="44">
        <f t="shared" si="1"/>
        <v>0</v>
      </c>
      <c r="N29" s="44">
        <f t="shared" si="1"/>
        <v>0</v>
      </c>
      <c r="O29" s="46">
        <f t="shared" si="1"/>
        <v>263602</v>
      </c>
      <c r="P29" s="19"/>
    </row>
    <row r="30" spans="2:15" ht="15.75">
      <c r="B30" s="5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6"/>
    </row>
    <row r="31" spans="2:15" ht="16.5" thickBot="1">
      <c r="B31" s="241" t="s">
        <v>127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</sheetData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tabSelected="1" workbookViewId="0" topLeftCell="A25">
      <selection activeCell="C42" sqref="C42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244" t="s">
        <v>97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5.75">
      <c r="B4" s="247"/>
      <c r="C4" s="40" t="s">
        <v>98</v>
      </c>
      <c r="D4" s="256" t="s">
        <v>2</v>
      </c>
      <c r="E4" s="257"/>
      <c r="F4" s="256" t="s">
        <v>138</v>
      </c>
      <c r="G4" s="257"/>
      <c r="H4" s="256" t="s">
        <v>99</v>
      </c>
      <c r="I4" s="257"/>
      <c r="J4" s="256" t="s">
        <v>4</v>
      </c>
      <c r="K4" s="257"/>
      <c r="L4" s="252" t="s">
        <v>5</v>
      </c>
      <c r="M4" s="253"/>
      <c r="N4" s="248" t="s">
        <v>6</v>
      </c>
      <c r="O4" s="41" t="s">
        <v>100</v>
      </c>
    </row>
    <row r="5" spans="2:15" ht="15.75">
      <c r="B5" s="247"/>
      <c r="C5" s="40" t="s">
        <v>101</v>
      </c>
      <c r="D5" s="256" t="s">
        <v>102</v>
      </c>
      <c r="E5" s="257"/>
      <c r="F5" s="256" t="s">
        <v>102</v>
      </c>
      <c r="G5" s="257"/>
      <c r="H5" s="256" t="s">
        <v>102</v>
      </c>
      <c r="I5" s="257"/>
      <c r="J5" s="256" t="s">
        <v>102</v>
      </c>
      <c r="K5" s="257"/>
      <c r="L5" s="254" t="s">
        <v>102</v>
      </c>
      <c r="M5" s="255"/>
      <c r="N5" s="248"/>
      <c r="O5" s="41" t="s">
        <v>103</v>
      </c>
    </row>
    <row r="6" spans="2:15" ht="15.75">
      <c r="B6" s="51"/>
      <c r="C6" s="40" t="s">
        <v>10</v>
      </c>
      <c r="D6" s="40" t="s">
        <v>10</v>
      </c>
      <c r="E6" s="40" t="s">
        <v>133</v>
      </c>
      <c r="F6" s="40" t="s">
        <v>10</v>
      </c>
      <c r="G6" s="40" t="s">
        <v>133</v>
      </c>
      <c r="H6" s="40" t="s">
        <v>10</v>
      </c>
      <c r="I6" s="40" t="s">
        <v>133</v>
      </c>
      <c r="J6" s="40" t="s">
        <v>10</v>
      </c>
      <c r="K6" s="40" t="s">
        <v>134</v>
      </c>
      <c r="L6" s="40" t="s">
        <v>10</v>
      </c>
      <c r="M6" s="43" t="s">
        <v>133</v>
      </c>
      <c r="N6" s="40"/>
      <c r="O6" s="50"/>
    </row>
    <row r="7" spans="2:30" ht="15.75"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5"/>
      <c r="Q7" s="5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2:30" ht="15.75">
      <c r="B8" s="95">
        <v>2007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6" t="s">
        <v>136</v>
      </c>
      <c r="Q8" s="145"/>
      <c r="R8" s="54"/>
      <c r="S8" s="54"/>
      <c r="T8" s="144"/>
      <c r="U8" s="144"/>
      <c r="V8" s="144"/>
      <c r="W8" s="54"/>
      <c r="X8" s="144"/>
      <c r="Y8" s="144"/>
      <c r="Z8" s="144"/>
      <c r="AA8" s="144"/>
      <c r="AB8" s="144"/>
      <c r="AC8" s="54"/>
      <c r="AD8" s="146"/>
    </row>
    <row r="9" spans="2:30" ht="15.75">
      <c r="B9" s="89" t="s">
        <v>104</v>
      </c>
      <c r="C9" s="44">
        <v>11688</v>
      </c>
      <c r="D9" s="44">
        <v>6477</v>
      </c>
      <c r="E9" s="44"/>
      <c r="F9" s="44"/>
      <c r="G9" s="44"/>
      <c r="H9" s="44">
        <v>1210</v>
      </c>
      <c r="I9" s="44"/>
      <c r="J9" s="44">
        <v>100</v>
      </c>
      <c r="K9" s="44"/>
      <c r="L9" s="44"/>
      <c r="M9" s="48"/>
      <c r="N9" s="44">
        <f aca="true" t="shared" si="0" ref="N9:N20">SUM(C9:L9)</f>
        <v>19475</v>
      </c>
      <c r="O9" s="88">
        <v>16.31</v>
      </c>
      <c r="Q9" s="145"/>
      <c r="R9" s="54"/>
      <c r="S9" s="54"/>
      <c r="T9" s="144"/>
      <c r="U9" s="144"/>
      <c r="V9" s="144"/>
      <c r="W9" s="54"/>
      <c r="X9" s="144"/>
      <c r="Y9" s="54"/>
      <c r="Z9" s="54"/>
      <c r="AA9" s="54"/>
      <c r="AB9" s="144"/>
      <c r="AC9" s="54"/>
      <c r="AD9" s="146"/>
    </row>
    <row r="10" spans="2:30" ht="15.75">
      <c r="B10" s="89" t="s">
        <v>105</v>
      </c>
      <c r="C10" s="44">
        <v>14579</v>
      </c>
      <c r="D10" s="44">
        <v>9524</v>
      </c>
      <c r="E10" s="44"/>
      <c r="F10" s="44"/>
      <c r="G10" s="44"/>
      <c r="H10" s="44">
        <v>941</v>
      </c>
      <c r="I10" s="44"/>
      <c r="J10" s="44">
        <v>1</v>
      </c>
      <c r="K10" s="44"/>
      <c r="L10" s="44"/>
      <c r="M10" s="48"/>
      <c r="N10" s="44">
        <f t="shared" si="0"/>
        <v>25045</v>
      </c>
      <c r="O10" s="88">
        <v>68.74</v>
      </c>
      <c r="Q10" s="145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44"/>
      <c r="AC10" s="54"/>
      <c r="AD10" s="146"/>
    </row>
    <row r="11" spans="2:30" ht="15.75">
      <c r="B11" s="89" t="s">
        <v>106</v>
      </c>
      <c r="C11" s="44">
        <v>19676</v>
      </c>
      <c r="D11" s="44">
        <v>18810</v>
      </c>
      <c r="E11" s="44"/>
      <c r="F11" s="44"/>
      <c r="G11" s="44"/>
      <c r="H11" s="44">
        <v>1886</v>
      </c>
      <c r="I11" s="44"/>
      <c r="J11" s="44">
        <v>117</v>
      </c>
      <c r="K11" s="44">
        <v>401</v>
      </c>
      <c r="L11" s="44"/>
      <c r="M11" s="48"/>
      <c r="N11" s="44">
        <f t="shared" si="0"/>
        <v>40890</v>
      </c>
      <c r="O11" s="88">
        <v>60.84</v>
      </c>
      <c r="Q11" s="145"/>
      <c r="R11" s="54"/>
      <c r="S11" s="54"/>
      <c r="T11" s="54"/>
      <c r="U11" s="54"/>
      <c r="V11" s="54"/>
      <c r="W11" s="54"/>
      <c r="X11" s="54"/>
      <c r="Y11" s="54"/>
      <c r="Z11" s="144"/>
      <c r="AA11" s="54"/>
      <c r="AB11" s="144"/>
      <c r="AC11" s="54"/>
      <c r="AD11" s="146"/>
    </row>
    <row r="12" spans="2:30" ht="15.75">
      <c r="B12" s="39" t="s">
        <v>107</v>
      </c>
      <c r="C12" s="44">
        <v>38136</v>
      </c>
      <c r="D12" s="44">
        <v>9997</v>
      </c>
      <c r="E12" s="48"/>
      <c r="F12" s="48"/>
      <c r="G12" s="48"/>
      <c r="H12" s="44">
        <v>2899</v>
      </c>
      <c r="I12" s="48"/>
      <c r="J12" s="44">
        <v>79</v>
      </c>
      <c r="K12" s="44">
        <v>153</v>
      </c>
      <c r="L12" s="44"/>
      <c r="M12" s="48"/>
      <c r="N12" s="44">
        <f t="shared" si="0"/>
        <v>51264</v>
      </c>
      <c r="O12" s="88">
        <v>15.94</v>
      </c>
      <c r="Q12" s="145"/>
      <c r="R12" s="147"/>
      <c r="S12" s="147"/>
      <c r="T12" s="144"/>
      <c r="U12" s="144"/>
      <c r="V12" s="144"/>
      <c r="W12" s="147"/>
      <c r="X12" s="144"/>
      <c r="Y12" s="147"/>
      <c r="Z12" s="147"/>
      <c r="AA12" s="147"/>
      <c r="AB12" s="144"/>
      <c r="AC12" s="147"/>
      <c r="AD12" s="146"/>
    </row>
    <row r="13" spans="2:30" ht="15.75">
      <c r="B13" s="39" t="s">
        <v>108</v>
      </c>
      <c r="C13" s="44">
        <v>63463</v>
      </c>
      <c r="D13" s="44">
        <v>18338</v>
      </c>
      <c r="E13" s="44"/>
      <c r="F13" s="44"/>
      <c r="G13" s="44"/>
      <c r="H13" s="44">
        <v>3509</v>
      </c>
      <c r="I13" s="44"/>
      <c r="J13" s="44">
        <v>326</v>
      </c>
      <c r="K13" s="44">
        <v>707</v>
      </c>
      <c r="L13" s="44"/>
      <c r="M13" s="48"/>
      <c r="N13" s="44">
        <f t="shared" si="0"/>
        <v>86343</v>
      </c>
      <c r="O13" s="88">
        <v>28.74</v>
      </c>
      <c r="Q13" s="145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44"/>
      <c r="AC13" s="54"/>
      <c r="AD13" s="146"/>
    </row>
    <row r="14" spans="2:30" ht="15.75">
      <c r="B14" s="39" t="s">
        <v>109</v>
      </c>
      <c r="C14" s="44">
        <v>84966</v>
      </c>
      <c r="D14" s="44">
        <v>45688</v>
      </c>
      <c r="E14" s="44"/>
      <c r="F14" s="44"/>
      <c r="G14" s="44"/>
      <c r="H14" s="44">
        <v>3534</v>
      </c>
      <c r="I14" s="44"/>
      <c r="J14" s="44">
        <v>126</v>
      </c>
      <c r="K14" s="44">
        <v>1440</v>
      </c>
      <c r="L14" s="44"/>
      <c r="M14" s="48"/>
      <c r="N14" s="44">
        <f t="shared" si="0"/>
        <v>135754</v>
      </c>
      <c r="O14" s="88">
        <v>43.83</v>
      </c>
      <c r="Q14" s="148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44"/>
      <c r="AC14" s="54"/>
      <c r="AD14" s="146"/>
    </row>
    <row r="15" spans="2:30" ht="15.75">
      <c r="B15" s="42" t="s">
        <v>110</v>
      </c>
      <c r="C15" s="44">
        <v>123205</v>
      </c>
      <c r="D15" s="44">
        <v>41076</v>
      </c>
      <c r="E15" s="48"/>
      <c r="F15" s="48"/>
      <c r="G15" s="48"/>
      <c r="H15" s="44">
        <v>8675</v>
      </c>
      <c r="I15" s="48"/>
      <c r="J15" s="44">
        <v>110</v>
      </c>
      <c r="K15" s="44">
        <v>1457</v>
      </c>
      <c r="L15" s="44"/>
      <c r="M15" s="48"/>
      <c r="N15" s="44">
        <f t="shared" si="0"/>
        <v>174523</v>
      </c>
      <c r="O15" s="88">
        <v>16.27</v>
      </c>
      <c r="Q15" s="145"/>
      <c r="R15" s="147"/>
      <c r="S15" s="147"/>
      <c r="T15" s="144"/>
      <c r="U15" s="144"/>
      <c r="V15" s="144"/>
      <c r="W15" s="147"/>
      <c r="X15" s="144"/>
      <c r="Y15" s="147"/>
      <c r="Z15" s="54"/>
      <c r="AA15" s="147"/>
      <c r="AB15" s="144"/>
      <c r="AC15" s="147"/>
      <c r="AD15" s="146"/>
    </row>
    <row r="16" spans="2:30" ht="15.75">
      <c r="B16" s="39" t="s">
        <v>111</v>
      </c>
      <c r="C16" s="44">
        <v>109010</v>
      </c>
      <c r="D16" s="44">
        <v>47112</v>
      </c>
      <c r="E16" s="44"/>
      <c r="F16" s="44"/>
      <c r="G16" s="44"/>
      <c r="H16" s="44">
        <v>9341</v>
      </c>
      <c r="I16" s="44"/>
      <c r="J16" s="44">
        <v>2544</v>
      </c>
      <c r="K16" s="44"/>
      <c r="L16" s="44"/>
      <c r="M16" s="48"/>
      <c r="N16" s="44">
        <f t="shared" si="0"/>
        <v>168007</v>
      </c>
      <c r="O16" s="88">
        <v>22</v>
      </c>
      <c r="Q16" s="145"/>
      <c r="R16" s="147"/>
      <c r="S16" s="147"/>
      <c r="T16" s="144"/>
      <c r="U16" s="144"/>
      <c r="V16" s="144"/>
      <c r="W16" s="147"/>
      <c r="X16" s="144"/>
      <c r="Y16" s="147"/>
      <c r="Z16" s="54"/>
      <c r="AA16" s="147"/>
      <c r="AB16" s="144"/>
      <c r="AC16" s="147"/>
      <c r="AD16" s="146"/>
    </row>
    <row r="17" spans="2:30" ht="15.75">
      <c r="B17" s="39" t="s">
        <v>112</v>
      </c>
      <c r="C17" s="44">
        <v>81618</v>
      </c>
      <c r="D17" s="44">
        <v>40003</v>
      </c>
      <c r="E17" s="44"/>
      <c r="F17" s="44"/>
      <c r="G17" s="44"/>
      <c r="H17" s="44">
        <v>3878</v>
      </c>
      <c r="I17" s="44"/>
      <c r="J17" s="44">
        <v>858</v>
      </c>
      <c r="K17" s="44">
        <v>1210</v>
      </c>
      <c r="L17" s="44"/>
      <c r="M17" s="48"/>
      <c r="N17" s="44">
        <f t="shared" si="0"/>
        <v>127567</v>
      </c>
      <c r="O17" s="88">
        <v>26.63</v>
      </c>
      <c r="Q17" s="145"/>
      <c r="R17" s="54"/>
      <c r="S17" s="54"/>
      <c r="T17" s="144"/>
      <c r="U17" s="144"/>
      <c r="V17" s="144"/>
      <c r="W17" s="54"/>
      <c r="X17" s="144"/>
      <c r="Y17" s="54"/>
      <c r="Z17" s="54"/>
      <c r="AA17" s="54"/>
      <c r="AB17" s="144"/>
      <c r="AC17" s="54"/>
      <c r="AD17" s="146"/>
    </row>
    <row r="18" spans="2:30" ht="15.75">
      <c r="B18" s="39" t="s">
        <v>113</v>
      </c>
      <c r="C18" s="44">
        <v>49533</v>
      </c>
      <c r="D18" s="44">
        <v>41309</v>
      </c>
      <c r="E18" s="44"/>
      <c r="F18" s="44"/>
      <c r="G18" s="44"/>
      <c r="H18" s="44">
        <v>2586</v>
      </c>
      <c r="I18" s="44"/>
      <c r="J18" s="44">
        <v>143</v>
      </c>
      <c r="K18" s="44">
        <v>2335</v>
      </c>
      <c r="L18" s="44"/>
      <c r="M18" s="48"/>
      <c r="N18" s="44">
        <f t="shared" si="0"/>
        <v>95906</v>
      </c>
      <c r="O18" s="88">
        <v>27.9</v>
      </c>
      <c r="Q18" s="145"/>
      <c r="R18" s="147"/>
      <c r="S18" s="147"/>
      <c r="T18" s="144"/>
      <c r="U18" s="144"/>
      <c r="V18" s="144"/>
      <c r="W18" s="147"/>
      <c r="X18" s="144"/>
      <c r="Y18" s="147"/>
      <c r="Z18" s="147"/>
      <c r="AA18" s="147"/>
      <c r="AB18" s="144"/>
      <c r="AC18" s="147"/>
      <c r="AD18" s="146"/>
    </row>
    <row r="19" spans="2:30" ht="15.75">
      <c r="B19" s="39" t="s">
        <v>114</v>
      </c>
      <c r="C19" s="44">
        <v>13813</v>
      </c>
      <c r="D19" s="44">
        <v>9704</v>
      </c>
      <c r="E19" s="44"/>
      <c r="F19" s="44"/>
      <c r="G19" s="44"/>
      <c r="H19" s="44">
        <v>1287</v>
      </c>
      <c r="I19" s="44"/>
      <c r="J19" s="44">
        <v>620</v>
      </c>
      <c r="K19" s="44">
        <v>198</v>
      </c>
      <c r="L19" s="44"/>
      <c r="M19" s="48"/>
      <c r="N19" s="44">
        <f t="shared" si="0"/>
        <v>25622</v>
      </c>
      <c r="O19" s="88">
        <v>-11.86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144"/>
      <c r="AC19" s="54"/>
      <c r="AD19" s="146"/>
    </row>
    <row r="20" spans="2:30" ht="15.75">
      <c r="B20" s="53" t="s">
        <v>115</v>
      </c>
      <c r="C20" s="44">
        <v>18881</v>
      </c>
      <c r="D20" s="44">
        <v>175</v>
      </c>
      <c r="E20" s="44"/>
      <c r="F20" s="44"/>
      <c r="G20" s="44"/>
      <c r="H20" s="44">
        <v>1253</v>
      </c>
      <c r="I20" s="44"/>
      <c r="J20" s="44">
        <v>7</v>
      </c>
      <c r="K20" s="44">
        <v>60</v>
      </c>
      <c r="L20" s="44"/>
      <c r="M20" s="48"/>
      <c r="N20" s="44">
        <f t="shared" si="0"/>
        <v>20376</v>
      </c>
      <c r="O20" s="88">
        <v>-6.8</v>
      </c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9"/>
    </row>
    <row r="21" spans="2:30" ht="16.5">
      <c r="B21" s="98" t="s">
        <v>6</v>
      </c>
      <c r="C21" s="99">
        <f aca="true" t="shared" si="1" ref="C21:N21">SUM(C9:C20)</f>
        <v>628568</v>
      </c>
      <c r="D21" s="99">
        <f t="shared" si="1"/>
        <v>288213</v>
      </c>
      <c r="E21" s="99">
        <f t="shared" si="1"/>
        <v>0</v>
      </c>
      <c r="F21" s="99">
        <f t="shared" si="1"/>
        <v>0</v>
      </c>
      <c r="G21" s="99">
        <f t="shared" si="1"/>
        <v>0</v>
      </c>
      <c r="H21" s="99">
        <f t="shared" si="1"/>
        <v>40999</v>
      </c>
      <c r="I21" s="99">
        <f t="shared" si="1"/>
        <v>0</v>
      </c>
      <c r="J21" s="99">
        <f t="shared" si="1"/>
        <v>5031</v>
      </c>
      <c r="K21" s="99">
        <f t="shared" si="1"/>
        <v>7961</v>
      </c>
      <c r="L21" s="99">
        <f t="shared" si="1"/>
        <v>0</v>
      </c>
      <c r="M21" s="99">
        <f t="shared" si="1"/>
        <v>0</v>
      </c>
      <c r="N21" s="99">
        <f t="shared" si="1"/>
        <v>970772</v>
      </c>
      <c r="O21" s="97">
        <v>24.91</v>
      </c>
      <c r="Q21" s="139"/>
      <c r="R21" s="139"/>
      <c r="S21" s="139"/>
      <c r="T21" s="139"/>
      <c r="U21" s="139"/>
      <c r="V21" s="139"/>
      <c r="W21" s="139"/>
      <c r="X21" s="139"/>
      <c r="Y21" s="139"/>
      <c r="Z21" s="138"/>
      <c r="AA21" s="3"/>
      <c r="AB21" s="3"/>
      <c r="AC21" s="3"/>
      <c r="AD21" s="3"/>
    </row>
    <row r="22" spans="17:30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>
      <c r="B23" s="52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5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</row>
    <row r="24" spans="2:15" ht="15.75">
      <c r="B24" s="95">
        <v>2008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6" t="s">
        <v>137</v>
      </c>
    </row>
    <row r="25" spans="2:15" ht="15.75">
      <c r="B25" s="89" t="s">
        <v>104</v>
      </c>
      <c r="C25" s="44">
        <v>11639</v>
      </c>
      <c r="D25" s="44">
        <v>9514</v>
      </c>
      <c r="E25" s="44"/>
      <c r="F25" s="44"/>
      <c r="G25" s="44"/>
      <c r="H25" s="44">
        <v>1575</v>
      </c>
      <c r="I25" s="44"/>
      <c r="J25" s="44">
        <v>57</v>
      </c>
      <c r="K25" s="44"/>
      <c r="L25" s="44"/>
      <c r="M25" s="48"/>
      <c r="N25" s="44">
        <f aca="true" t="shared" si="2" ref="N25:N32">SUM(C25:L25)</f>
        <v>22785</v>
      </c>
      <c r="O25" s="88">
        <f aca="true" t="shared" si="3" ref="O25:O37">(N25-N9)*100/N9</f>
        <v>16.99614890885751</v>
      </c>
    </row>
    <row r="26" spans="2:15" ht="15.75">
      <c r="B26" s="89" t="s">
        <v>105</v>
      </c>
      <c r="C26" s="44">
        <v>16001</v>
      </c>
      <c r="D26" s="44">
        <v>6734</v>
      </c>
      <c r="E26" s="44"/>
      <c r="F26" s="44">
        <v>164</v>
      </c>
      <c r="G26" s="44"/>
      <c r="H26" s="44">
        <v>1093</v>
      </c>
      <c r="I26" s="44"/>
      <c r="J26" s="44">
        <v>54</v>
      </c>
      <c r="K26" s="44"/>
      <c r="L26" s="44"/>
      <c r="M26" s="48"/>
      <c r="N26" s="44">
        <f t="shared" si="2"/>
        <v>24046</v>
      </c>
      <c r="O26" s="88">
        <f t="shared" si="3"/>
        <v>-3.988820123777201</v>
      </c>
    </row>
    <row r="27" spans="2:15" ht="15.75">
      <c r="B27" s="89" t="s">
        <v>106</v>
      </c>
      <c r="C27" s="44">
        <v>26835</v>
      </c>
      <c r="D27" s="44">
        <v>12438</v>
      </c>
      <c r="E27" s="44"/>
      <c r="F27" s="44">
        <v>117</v>
      </c>
      <c r="G27" s="44"/>
      <c r="H27" s="44">
        <v>2254</v>
      </c>
      <c r="I27" s="44"/>
      <c r="J27" s="44">
        <v>867</v>
      </c>
      <c r="K27" s="44"/>
      <c r="L27" s="44"/>
      <c r="M27" s="48"/>
      <c r="N27" s="44">
        <f t="shared" si="2"/>
        <v>42511</v>
      </c>
      <c r="O27" s="88">
        <f t="shared" si="3"/>
        <v>3.9642944485204206</v>
      </c>
    </row>
    <row r="28" spans="2:15" ht="15.75">
      <c r="B28" s="39" t="s">
        <v>107</v>
      </c>
      <c r="C28" s="44">
        <v>39381</v>
      </c>
      <c r="D28" s="44">
        <v>21096</v>
      </c>
      <c r="E28" s="48"/>
      <c r="F28" s="44">
        <v>115</v>
      </c>
      <c r="G28" s="48"/>
      <c r="H28" s="44">
        <v>2879</v>
      </c>
      <c r="I28" s="48"/>
      <c r="J28" s="44">
        <v>261</v>
      </c>
      <c r="K28" s="44"/>
      <c r="L28" s="44"/>
      <c r="M28" s="48"/>
      <c r="N28" s="44">
        <f t="shared" si="2"/>
        <v>63732</v>
      </c>
      <c r="O28" s="88">
        <f t="shared" si="3"/>
        <v>24.321161048689138</v>
      </c>
    </row>
    <row r="29" spans="2:15" ht="15.75">
      <c r="B29" s="39" t="s">
        <v>108</v>
      </c>
      <c r="C29" s="44">
        <v>76453</v>
      </c>
      <c r="D29" s="44">
        <v>37453</v>
      </c>
      <c r="E29" s="44"/>
      <c r="F29" s="44">
        <v>185</v>
      </c>
      <c r="G29" s="44"/>
      <c r="H29" s="44">
        <v>3905</v>
      </c>
      <c r="I29" s="44"/>
      <c r="J29" s="44">
        <v>1046</v>
      </c>
      <c r="K29" s="44"/>
      <c r="L29" s="44"/>
      <c r="M29" s="48"/>
      <c r="N29" s="44">
        <f t="shared" si="2"/>
        <v>119042</v>
      </c>
      <c r="O29" s="88">
        <f t="shared" si="3"/>
        <v>37.87104918754271</v>
      </c>
    </row>
    <row r="30" spans="2:15" ht="15.75">
      <c r="B30" s="39" t="s">
        <v>109</v>
      </c>
      <c r="C30" s="44">
        <v>100337</v>
      </c>
      <c r="D30" s="44">
        <v>35041</v>
      </c>
      <c r="E30" s="44"/>
      <c r="F30" s="44">
        <v>183</v>
      </c>
      <c r="G30" s="44"/>
      <c r="H30" s="44">
        <v>4892</v>
      </c>
      <c r="I30" s="44"/>
      <c r="J30" s="44">
        <v>538</v>
      </c>
      <c r="K30" s="44"/>
      <c r="L30" s="44"/>
      <c r="M30" s="48"/>
      <c r="N30" s="44">
        <f t="shared" si="2"/>
        <v>140991</v>
      </c>
      <c r="O30" s="88">
        <f t="shared" si="3"/>
        <v>3.8577132165534715</v>
      </c>
    </row>
    <row r="31" spans="2:15" ht="15.75">
      <c r="B31" s="42" t="s">
        <v>110</v>
      </c>
      <c r="C31" s="44">
        <v>134786</v>
      </c>
      <c r="D31" s="44">
        <v>36153</v>
      </c>
      <c r="E31" s="48"/>
      <c r="F31" s="44">
        <v>212</v>
      </c>
      <c r="G31" s="48"/>
      <c r="H31" s="44">
        <v>8793</v>
      </c>
      <c r="I31" s="48"/>
      <c r="J31" s="44">
        <v>2441</v>
      </c>
      <c r="K31" s="44"/>
      <c r="L31" s="44"/>
      <c r="M31" s="48"/>
      <c r="N31" s="44">
        <f t="shared" si="2"/>
        <v>182385</v>
      </c>
      <c r="O31" s="88">
        <f t="shared" si="3"/>
        <v>4.5048503635623955</v>
      </c>
    </row>
    <row r="32" spans="2:15" ht="15.75">
      <c r="B32" s="39" t="s">
        <v>111</v>
      </c>
      <c r="C32" s="44">
        <v>119217</v>
      </c>
      <c r="D32" s="44">
        <v>37121</v>
      </c>
      <c r="E32" s="44"/>
      <c r="F32" s="44">
        <v>165</v>
      </c>
      <c r="G32" s="44"/>
      <c r="H32" s="44">
        <v>9864</v>
      </c>
      <c r="I32" s="44"/>
      <c r="J32" s="44">
        <v>485</v>
      </c>
      <c r="K32" s="44"/>
      <c r="L32" s="44"/>
      <c r="M32" s="48"/>
      <c r="N32" s="44">
        <f t="shared" si="2"/>
        <v>166852</v>
      </c>
      <c r="O32" s="88">
        <f t="shared" si="3"/>
        <v>-0.6874713553601933</v>
      </c>
    </row>
    <row r="33" spans="2:15" ht="15.75">
      <c r="B33" s="39" t="s">
        <v>112</v>
      </c>
      <c r="C33" s="44">
        <v>85156</v>
      </c>
      <c r="D33" s="44">
        <v>41454</v>
      </c>
      <c r="E33" s="44"/>
      <c r="F33" s="44">
        <v>161</v>
      </c>
      <c r="G33" s="44"/>
      <c r="H33" s="44">
        <v>4125</v>
      </c>
      <c r="I33" s="44"/>
      <c r="J33" s="44">
        <v>234</v>
      </c>
      <c r="K33" s="44">
        <v>425</v>
      </c>
      <c r="L33" s="44"/>
      <c r="M33" s="48"/>
      <c r="N33" s="44">
        <f>SUM(C33:M33)</f>
        <v>131555</v>
      </c>
      <c r="O33" s="88">
        <f t="shared" si="3"/>
        <v>3.1262003496201998</v>
      </c>
    </row>
    <row r="34" spans="2:15" ht="15.75">
      <c r="B34" s="39" t="s">
        <v>113</v>
      </c>
      <c r="C34" s="44">
        <v>52310</v>
      </c>
      <c r="D34" s="44">
        <v>52474</v>
      </c>
      <c r="E34" s="44"/>
      <c r="F34" s="44">
        <v>116</v>
      </c>
      <c r="G34" s="44"/>
      <c r="H34" s="44">
        <v>3137</v>
      </c>
      <c r="I34" s="44"/>
      <c r="J34" s="44">
        <v>210</v>
      </c>
      <c r="K34" s="44">
        <v>67</v>
      </c>
      <c r="L34" s="44">
        <v>16</v>
      </c>
      <c r="M34" s="48"/>
      <c r="N34" s="44">
        <f>SUM(C34:M34)</f>
        <v>108330</v>
      </c>
      <c r="O34" s="88">
        <f t="shared" si="3"/>
        <v>12.954351135486831</v>
      </c>
    </row>
    <row r="35" spans="2:15" ht="15.75">
      <c r="B35" s="39" t="s">
        <v>114</v>
      </c>
      <c r="C35" s="44">
        <v>15444</v>
      </c>
      <c r="D35" s="44">
        <v>21170</v>
      </c>
      <c r="E35" s="44"/>
      <c r="F35" s="44">
        <v>86</v>
      </c>
      <c r="G35" s="44"/>
      <c r="H35" s="44">
        <v>1228</v>
      </c>
      <c r="I35" s="44"/>
      <c r="J35" s="44">
        <v>104</v>
      </c>
      <c r="K35" s="44">
        <v>4752</v>
      </c>
      <c r="L35" s="44"/>
      <c r="M35" s="48"/>
      <c r="N35" s="44">
        <f>SUM(C35:M35)</f>
        <v>42784</v>
      </c>
      <c r="O35" s="88">
        <f t="shared" si="3"/>
        <v>66.98150027320271</v>
      </c>
    </row>
    <row r="36" spans="2:15" ht="15.75">
      <c r="B36" s="53" t="s">
        <v>115</v>
      </c>
      <c r="C36" s="44">
        <v>19874</v>
      </c>
      <c r="D36" s="44">
        <v>8194</v>
      </c>
      <c r="E36" s="44"/>
      <c r="F36" s="44">
        <v>179</v>
      </c>
      <c r="G36" s="44"/>
      <c r="H36" s="44">
        <v>799</v>
      </c>
      <c r="I36" s="44"/>
      <c r="J36" s="44">
        <v>29</v>
      </c>
      <c r="K36" s="44"/>
      <c r="L36" s="44"/>
      <c r="M36" s="48"/>
      <c r="N36" s="44">
        <f>SUM(C36:M36)</f>
        <v>29075</v>
      </c>
      <c r="O36" s="88">
        <f t="shared" si="3"/>
        <v>42.69238319591676</v>
      </c>
    </row>
    <row r="37" spans="2:15" ht="15.75">
      <c r="B37" s="98" t="s">
        <v>6</v>
      </c>
      <c r="C37" s="99">
        <f aca="true" t="shared" si="4" ref="C37:J37">SUM(C25:C36)</f>
        <v>697433</v>
      </c>
      <c r="D37" s="99">
        <f t="shared" si="4"/>
        <v>318842</v>
      </c>
      <c r="E37" s="99">
        <f t="shared" si="4"/>
        <v>0</v>
      </c>
      <c r="F37" s="99">
        <f t="shared" si="4"/>
        <v>1683</v>
      </c>
      <c r="G37" s="99">
        <f t="shared" si="4"/>
        <v>0</v>
      </c>
      <c r="H37" s="99">
        <f t="shared" si="4"/>
        <v>44544</v>
      </c>
      <c r="I37" s="99">
        <f t="shared" si="4"/>
        <v>0</v>
      </c>
      <c r="J37" s="99">
        <f t="shared" si="4"/>
        <v>6326</v>
      </c>
      <c r="K37" s="99">
        <f>SUM(K25:K36)</f>
        <v>5244</v>
      </c>
      <c r="L37" s="99">
        <f>SUM(L25:L36)</f>
        <v>16</v>
      </c>
      <c r="M37" s="99">
        <f>SUM(M25:M36)</f>
        <v>0</v>
      </c>
      <c r="N37" s="99">
        <f>SUM(C37:M37)</f>
        <v>1074088</v>
      </c>
      <c r="O37" s="88">
        <f t="shared" si="3"/>
        <v>10.642663776870368</v>
      </c>
    </row>
    <row r="38" spans="2:15" ht="15.75">
      <c r="B38" s="5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5"/>
    </row>
    <row r="39" spans="2:15" ht="12.7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 ht="15.75">
      <c r="B40" s="44">
        <v>2009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44" t="s">
        <v>192</v>
      </c>
    </row>
    <row r="41" spans="2:15" ht="15.75">
      <c r="B41" s="40" t="s">
        <v>104</v>
      </c>
      <c r="C41" s="44">
        <v>13464</v>
      </c>
      <c r="D41" s="44">
        <v>14926</v>
      </c>
      <c r="E41" s="44"/>
      <c r="F41" s="44">
        <v>83</v>
      </c>
      <c r="G41" s="44"/>
      <c r="H41" s="44">
        <v>939</v>
      </c>
      <c r="I41" s="44"/>
      <c r="J41" s="44">
        <v>45</v>
      </c>
      <c r="K41" s="44"/>
      <c r="L41" s="44"/>
      <c r="M41" s="44"/>
      <c r="N41" s="44">
        <f>SUM(C41:M41)</f>
        <v>29457</v>
      </c>
      <c r="O41" s="88">
        <f aca="true" t="shared" si="5" ref="O41:O52">(N41-N25)*100/N25</f>
        <v>29.282422646477947</v>
      </c>
    </row>
    <row r="42" spans="2:15" ht="15.75">
      <c r="B42" s="40" t="s">
        <v>105</v>
      </c>
      <c r="C42" s="44">
        <v>16401</v>
      </c>
      <c r="D42" s="44">
        <v>89</v>
      </c>
      <c r="E42" s="44">
        <v>12509</v>
      </c>
      <c r="F42" s="44">
        <v>99</v>
      </c>
      <c r="G42" s="44"/>
      <c r="H42" s="44">
        <v>1060</v>
      </c>
      <c r="I42" s="44"/>
      <c r="J42" s="44">
        <v>3</v>
      </c>
      <c r="K42" s="44">
        <v>50</v>
      </c>
      <c r="L42" s="44"/>
      <c r="M42" s="44"/>
      <c r="N42" s="44">
        <f>SUM(C42:M42)</f>
        <v>30211</v>
      </c>
      <c r="O42" s="88">
        <f t="shared" si="5"/>
        <v>25.638359810363472</v>
      </c>
    </row>
    <row r="43" spans="2:15" ht="15.75">
      <c r="B43" s="40" t="s">
        <v>106</v>
      </c>
      <c r="C43" s="47">
        <v>21834</v>
      </c>
      <c r="D43" s="44">
        <v>437</v>
      </c>
      <c r="E43" s="44">
        <v>8672</v>
      </c>
      <c r="F43" s="44">
        <v>143</v>
      </c>
      <c r="G43" s="44"/>
      <c r="H43" s="44">
        <v>1385</v>
      </c>
      <c r="I43" s="44"/>
      <c r="J43" s="44">
        <v>37</v>
      </c>
      <c r="K43" s="44">
        <v>684</v>
      </c>
      <c r="L43" s="44"/>
      <c r="M43" s="44"/>
      <c r="N43" s="44">
        <f>SUM(C43:M43)</f>
        <v>33192</v>
      </c>
      <c r="O43" s="88">
        <f t="shared" si="5"/>
        <v>-21.92138505328033</v>
      </c>
    </row>
    <row r="44" spans="2:15" ht="15.75">
      <c r="B44" s="40" t="s">
        <v>107</v>
      </c>
      <c r="C44" s="47">
        <v>47976</v>
      </c>
      <c r="D44" s="44">
        <v>61</v>
      </c>
      <c r="E44" s="44">
        <v>26853</v>
      </c>
      <c r="F44" s="44">
        <v>93</v>
      </c>
      <c r="G44" s="44"/>
      <c r="H44" s="44">
        <v>2450</v>
      </c>
      <c r="I44" s="44"/>
      <c r="J44" s="44">
        <v>87</v>
      </c>
      <c r="K44" s="44">
        <v>130</v>
      </c>
      <c r="L44" s="44"/>
      <c r="M44" s="44"/>
      <c r="N44" s="44">
        <f>SUM(C44:M44)</f>
        <v>77650</v>
      </c>
      <c r="O44" s="88">
        <f t="shared" si="5"/>
        <v>21.83832297746815</v>
      </c>
    </row>
    <row r="45" spans="2:15" ht="15.75">
      <c r="B45" s="40" t="s">
        <v>108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88">
        <f t="shared" si="5"/>
        <v>-100</v>
      </c>
    </row>
    <row r="46" spans="2:15" ht="15.75">
      <c r="B46" s="40" t="s">
        <v>109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88">
        <f t="shared" si="5"/>
        <v>-100</v>
      </c>
    </row>
    <row r="47" spans="2:15" ht="15.75">
      <c r="B47" s="43" t="s">
        <v>110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88">
        <f t="shared" si="5"/>
        <v>-100</v>
      </c>
    </row>
    <row r="48" spans="2:15" ht="15.75">
      <c r="B48" s="40" t="s">
        <v>111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88">
        <f t="shared" si="5"/>
        <v>-100</v>
      </c>
    </row>
    <row r="49" spans="2:15" ht="15.75">
      <c r="B49" s="4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88">
        <f t="shared" si="5"/>
        <v>-100</v>
      </c>
    </row>
    <row r="50" spans="2:15" ht="15.75">
      <c r="B50" s="40" t="s">
        <v>113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88">
        <f t="shared" si="5"/>
        <v>-100</v>
      </c>
    </row>
    <row r="51" spans="2:15" ht="15.75">
      <c r="B51" s="40" t="s">
        <v>114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88">
        <f t="shared" si="5"/>
        <v>-100</v>
      </c>
    </row>
    <row r="52" spans="2:15" ht="15.75">
      <c r="B52" s="44" t="s">
        <v>115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88">
        <f t="shared" si="5"/>
        <v>-100</v>
      </c>
    </row>
    <row r="53" spans="2:15" ht="15.75">
      <c r="B53" s="143" t="s">
        <v>6</v>
      </c>
      <c r="C53" s="44">
        <f>SUM(C41:C52)</f>
        <v>99675</v>
      </c>
      <c r="D53" s="44">
        <f aca="true" t="shared" si="6" ref="D53:N53">SUM(D41:D52)</f>
        <v>15513</v>
      </c>
      <c r="E53" s="44">
        <f t="shared" si="6"/>
        <v>48034</v>
      </c>
      <c r="F53" s="44">
        <f t="shared" si="6"/>
        <v>418</v>
      </c>
      <c r="G53" s="44">
        <f t="shared" si="6"/>
        <v>0</v>
      </c>
      <c r="H53" s="44">
        <f t="shared" si="6"/>
        <v>5834</v>
      </c>
      <c r="I53" s="44">
        <f t="shared" si="6"/>
        <v>0</v>
      </c>
      <c r="J53" s="44">
        <f t="shared" si="6"/>
        <v>172</v>
      </c>
      <c r="K53" s="44">
        <f t="shared" si="6"/>
        <v>864</v>
      </c>
      <c r="L53" s="44">
        <f t="shared" si="6"/>
        <v>0</v>
      </c>
      <c r="M53" s="44">
        <f t="shared" si="6"/>
        <v>0</v>
      </c>
      <c r="N53" s="44">
        <f t="shared" si="6"/>
        <v>170510</v>
      </c>
      <c r="O53" s="88"/>
    </row>
    <row r="54" spans="2:15" ht="15.7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8"/>
      <c r="N54" s="40"/>
      <c r="O54" s="90"/>
    </row>
    <row r="55" spans="2:15" ht="15.75">
      <c r="B55" s="51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8"/>
      <c r="N55" s="49"/>
      <c r="O55" s="90"/>
    </row>
    <row r="56" spans="2:15" ht="15.75">
      <c r="B56" s="249" t="s">
        <v>129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2:15" ht="16.5" thickBot="1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</sheetData>
  <mergeCells count="14">
    <mergeCell ref="F4:G4"/>
    <mergeCell ref="F5:G5"/>
    <mergeCell ref="D4:E4"/>
    <mergeCell ref="D5:E5"/>
    <mergeCell ref="B3:O3"/>
    <mergeCell ref="B4:B5"/>
    <mergeCell ref="N4:N5"/>
    <mergeCell ref="B56:O56"/>
    <mergeCell ref="L4:M4"/>
    <mergeCell ref="L5:M5"/>
    <mergeCell ref="J4:K4"/>
    <mergeCell ref="J5:K5"/>
    <mergeCell ref="H4:I4"/>
    <mergeCell ref="H5:I5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2009-05-11T11:00:34Z</cp:lastPrinted>
  <dcterms:created xsi:type="dcterms:W3CDTF">1999-05-26T11:21:22Z</dcterms:created>
  <dcterms:modified xsi:type="dcterms:W3CDTF">2009-05-14T06:52:42Z</dcterms:modified>
  <cp:category/>
  <cp:version/>
  <cp:contentType/>
  <cp:contentStatus/>
</cp:coreProperties>
</file>